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1355" windowHeight="8700" tabRatio="724" activeTab="0"/>
  </bookViews>
  <sheets>
    <sheet name="Лист 1 (1-8)" sheetId="1" r:id="rId1"/>
    <sheet name="Лист 2 -3 (9-12)" sheetId="2" r:id="rId2"/>
    <sheet name="Лист 2 -10 (13-27)" sheetId="3" r:id="rId3"/>
    <sheet name="Лист 11-12 (28-29)" sheetId="4" r:id="rId4"/>
    <sheet name="коефф" sheetId="5" r:id="rId5"/>
  </sheets>
  <definedNames>
    <definedName name="_xlnm._FilterDatabase" localSheetId="0" hidden="1">'Лист 1 (1-8)'!$A$2:$B$4</definedName>
    <definedName name="_xlnm._FilterDatabase" localSheetId="3" hidden="1">'Лист 11-12 (28-29)'!$A$2:$B$4</definedName>
    <definedName name="_xlnm._FilterDatabase" localSheetId="2" hidden="1">'Лист 2 -10 (13-27)'!$A$2:$B$4</definedName>
    <definedName name="_xlnm._FilterDatabase" localSheetId="1" hidden="1">'Лист 2 -3 (9-12)'!$A$2:$B$4</definedName>
    <definedName name="OLE_LINK7" localSheetId="0">'Лист 1 (1-8)'!$C$5</definedName>
    <definedName name="OLE_LINK7" localSheetId="3">'Лист 11-12 (28-29)'!#REF!</definedName>
    <definedName name="OLE_LINK7" localSheetId="2">'Лист 2 -10 (13-27)'!#REF!</definedName>
    <definedName name="OLE_LINK7" localSheetId="1">'Лист 2 -3 (9-12)'!#REF!</definedName>
    <definedName name="_xlnm.Print_Titles" localSheetId="0">'Лист 1 (1-8)'!$2:$4</definedName>
    <definedName name="_xlnm.Print_Titles" localSheetId="3">'Лист 11-12 (28-29)'!$2:$4</definedName>
    <definedName name="_xlnm.Print_Titles" localSheetId="2">'Лист 2 -10 (13-27)'!$2:$4</definedName>
    <definedName name="_xlnm.Print_Titles" localSheetId="1">'Лист 2 -3 (9-12)'!$2:$4</definedName>
    <definedName name="_xlnm.Print_Area" localSheetId="4">'коефф'!$A$1:$E$57</definedName>
    <definedName name="_xlnm.Print_Area" localSheetId="0">'Лист 1 (1-8)'!$A$1:$F$26</definedName>
    <definedName name="_xlnm.Print_Area" localSheetId="3">'Лист 11-12 (28-29)'!$A$1:$G$15</definedName>
    <definedName name="_xlnm.Print_Area" localSheetId="2">'Лист 2 -10 (13-27)'!$A$1:$F$76</definedName>
    <definedName name="_xlnm.Print_Area" localSheetId="1">'Лист 2 -3 (9-12)'!$A$1:$F$52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локомотив і вагони парку залізниць</t>
        </r>
      </text>
    </comment>
    <comment ref="A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локомотив і вагони парку залізниць</t>
        </r>
      </text>
    </comment>
    <comment ref="A1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локомотив і вагони парку залізниць</t>
        </r>
      </text>
    </comment>
    <comment ref="A1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локомотив і вагони парку залізниць</t>
        </r>
      </text>
    </comment>
    <comment ref="A1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локомотив і вагони парку залізниць</t>
        </r>
      </text>
    </comment>
    <comment ref="A2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локомотив і вагони парку залізниць</t>
        </r>
      </text>
    </comment>
    <comment ref="A2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локомотив і вагони парку залізниць</t>
        </r>
      </text>
    </comment>
    <comment ref="A2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локомотив і вагони парку залізниць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A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локомотив, вагони і контейнери парку залізниць</t>
        </r>
      </text>
    </comment>
    <comment ref="A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локомотив і вагони парку залізниць, контейнери власні</t>
        </r>
      </text>
    </comment>
    <comment ref="A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локомотив і вагони парку залізниць, контейнери порожні власні</t>
        </r>
      </text>
    </comment>
    <comment ref="A1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локомотив, вагони і контейнери парку залізниць</t>
        </r>
      </text>
    </comment>
    <comment ref="A1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локомотив і вагони парку залізниць, контейнери власні</t>
        </r>
      </text>
    </comment>
    <comment ref="A1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локомотив і вагони парку залізниць, контейнери порожні власні</t>
        </r>
      </text>
    </comment>
    <comment ref="A1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локомотив, вагони і контейнери парку залізниць</t>
        </r>
      </text>
    </comment>
    <comment ref="A1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локомотив і вагони парку залізниць, контейнери власні</t>
        </r>
      </text>
    </comment>
    <comment ref="A1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локомотив і вагони парку залізниць, контейнери порожні власні</t>
        </r>
      </text>
    </comment>
    <comment ref="A2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локомотив, вагони і контейнери парку залізниць</t>
        </r>
      </text>
    </comment>
    <comment ref="A2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локомотив і вагони парку залізниць, контейнери власні</t>
        </r>
      </text>
    </comment>
    <comment ref="A2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локомотив і вагони парку залізниць, контейнери порожні власні</t>
        </r>
      </text>
    </comment>
    <comment ref="A2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локомотив, вагони і контейнери парку залізниць</t>
        </r>
      </text>
    </comment>
    <comment ref="A3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локомотив і вагони парку залізниць, контейнери власні</t>
        </r>
      </text>
    </comment>
    <comment ref="A3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локомотив і вагони парку залізниць, контейнери порожні власні</t>
        </r>
      </text>
    </comment>
    <comment ref="A3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локомотив, вагони і контейнери парку залізниць</t>
        </r>
      </text>
    </comment>
    <comment ref="A3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локомотив і вагони парку залізниць, контейнери власні</t>
        </r>
      </text>
    </comment>
    <comment ref="A3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локомотив і вагони парку залізниць, контейнери порожні власні</t>
        </r>
      </text>
    </comment>
    <comment ref="A4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локомотив, вагони і контейнери парку залізниць</t>
        </r>
      </text>
    </comment>
    <comment ref="A4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локомотив і вагони парку залізниць, контейнери власні</t>
        </r>
      </text>
    </comment>
    <comment ref="A4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локомотив і вагони парку залізниць, контейнери порожні власні</t>
        </r>
      </text>
    </comment>
    <comment ref="A4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локомотив, вагони і контейнери парку залізниць</t>
        </r>
      </text>
    </comment>
    <comment ref="A4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локомотив і вагони парку залізниць, контейнери власні</t>
        </r>
      </text>
    </comment>
    <comment ref="A5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локомотив і вагони парку залізниць, контейнери порожні власні</t>
        </r>
      </text>
    </comment>
    <comment ref="A4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локомотив і вагони парку залізниць, контейнери власні</t>
        </r>
      </text>
    </comment>
    <comment ref="A4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локомотив і вагони парку залізниць, контейнери порожні власні</t>
        </r>
      </text>
    </comment>
    <comment ref="A4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локомотив, вагони і контейнери парку залізниць</t>
        </r>
      </text>
    </comment>
    <comment ref="A5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локомотив і вагони парку залізниць, контейнери власні</t>
        </r>
      </text>
    </comment>
    <comment ref="A5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локомотив і вагони парку залізниць, контейнери порожні власні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A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локомотив і вагони парку залізниць, трейлери і контрейлери завантажені</t>
        </r>
      </text>
    </comment>
    <comment ref="A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локомотив і вагони парку залізниць, трейлери і контрейлери порожні</t>
        </r>
      </text>
    </comment>
    <comment ref="A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локомотив парку залізниць, вантажні (пасажирські) вагони власні</t>
        </r>
      </text>
    </comment>
    <comment ref="A1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локомотив парку залізниць, інший рухомий склад власний</t>
        </r>
      </text>
    </comment>
    <comment ref="A1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локомотив і вагони парку залізниць</t>
        </r>
      </text>
    </comment>
    <comment ref="A1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локомотив і вагони парку залізниць</t>
        </r>
      </text>
    </comment>
    <comment ref="A1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проїзд провідників відправника (одержувача)</t>
        </r>
      </text>
    </comment>
    <comment ref="A1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експлуатаційні потреби залізничного транспорту</t>
        </r>
      </text>
    </comment>
    <comment ref="A1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локомотив і вагони парку залізниць</t>
        </r>
      </text>
    </comment>
    <comment ref="A1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локомотив і вагони парку залізниць</t>
        </r>
      </text>
    </comment>
    <comment ref="A2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локомотив і вагони парку залізниць</t>
        </r>
      </text>
    </comment>
    <comment ref="A2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локомотив і вагони парку залізниць</t>
        </r>
      </text>
    </comment>
    <comment ref="A2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локомотив і вагони парку залізниць</t>
        </r>
      </text>
    </comment>
    <comment ref="A2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локомотив і вагони парку залізниць</t>
        </r>
      </text>
    </comment>
    <comment ref="A2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локомотив і вагони парку залізниць</t>
        </r>
      </text>
    </comment>
    <comment ref="A2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локомотив і вагони парку залізниць</t>
        </r>
      </text>
    </comment>
    <comment ref="A2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локомотив і вагони парку залізниць</t>
        </r>
      </text>
    </comment>
    <comment ref="A2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локомотив і вагони парку залізниць</t>
        </r>
      </text>
    </comment>
    <comment ref="A2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локомотив і вагони парку залізниць</t>
        </r>
      </text>
    </comment>
    <comment ref="A2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локомотив і вагони парку залізниць</t>
        </r>
      </text>
    </comment>
    <comment ref="A3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локомотив і вагони парку залізниць</t>
        </r>
      </text>
    </comment>
    <comment ref="A3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локомотив і вагони парку залізниць</t>
        </r>
      </text>
    </comment>
    <comment ref="A3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локомотив і вагони парку залізниць</t>
        </r>
      </text>
    </comment>
    <comment ref="A3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локомотив і вагони парку залізниць</t>
        </r>
      </text>
    </comment>
    <comment ref="A3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локомотив і вагони парку залізниць</t>
        </r>
      </text>
    </comment>
    <comment ref="A3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локомотив і вагони парку залізниць</t>
        </r>
      </text>
    </comment>
    <comment ref="A3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локомотив і вагони парку залізниць</t>
        </r>
      </text>
    </comment>
    <comment ref="A3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локомотив і вагони парку залізниць</t>
        </r>
      </text>
    </comment>
    <comment ref="A3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локомотив і вагони парку залізниць</t>
        </r>
      </text>
    </comment>
    <comment ref="A3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локомотив і вагони парку залізниць</t>
        </r>
      </text>
    </comment>
    <comment ref="A4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локомотив і вагони парку залізниць</t>
        </r>
      </text>
    </comment>
    <comment ref="A4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локомотив і вагони парку залізниць</t>
        </r>
      </text>
    </comment>
    <comment ref="A4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локомотив і вагони парку залізниць</t>
        </r>
      </text>
    </comment>
    <comment ref="A4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локомотив і вагони парку залізниць</t>
        </r>
      </text>
    </comment>
    <comment ref="A4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локомотив і вагони парку залізниць</t>
        </r>
      </text>
    </comment>
    <comment ref="A4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локомотив і вагони парку залізниць</t>
        </r>
      </text>
    </comment>
    <comment ref="A4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локомотив і вагони парку залізниць</t>
        </r>
      </text>
    </comment>
    <comment ref="A4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локомотив і вагони парку залізниць</t>
        </r>
      </text>
    </comment>
    <comment ref="A4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локомотив і вагони парку залізниць</t>
        </r>
      </text>
    </comment>
    <comment ref="A4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локомотив і вагони парку залізниць</t>
        </r>
      </text>
    </comment>
    <comment ref="A5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локомотив і вагони парку залізниць</t>
        </r>
      </text>
    </comment>
    <comment ref="A5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локомотив і вагони парку залізниць</t>
        </r>
      </text>
    </comment>
    <comment ref="A5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локомотив і вагони парку залізниць</t>
        </r>
      </text>
    </comment>
    <comment ref="A5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локомотив і вагони парку залізниць</t>
        </r>
      </text>
    </comment>
    <comment ref="A5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локомотив і вагони парку залізниць</t>
        </r>
      </text>
    </comment>
    <comment ref="A5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локомотив і вагони парку залізниць</t>
        </r>
      </text>
    </comment>
    <comment ref="A5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локомотив і вагони парку залізниць</t>
        </r>
      </text>
    </comment>
    <comment ref="A5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локомотив і вагони парку залізниць</t>
        </r>
      </text>
    </comment>
    <comment ref="A5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локомотив і вагони парку залізниць</t>
        </r>
      </text>
    </comment>
    <comment ref="A5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локомотив і вагони парку залізниць</t>
        </r>
      </text>
    </comment>
    <comment ref="A6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локомотив і вагони парку залізниць</t>
        </r>
      </text>
    </comment>
    <comment ref="A6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локомотив і вагони парку залізниць</t>
        </r>
      </text>
    </comment>
    <comment ref="A6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локомотив і вагони парку залізниць</t>
        </r>
      </text>
    </comment>
    <comment ref="A6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локомотив і вагони парку залізниць</t>
        </r>
      </text>
    </comment>
    <comment ref="A6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локомотив і вагони парку залізниць</t>
        </r>
      </text>
    </comment>
    <comment ref="A6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локомотив і вагони парку залізниць</t>
        </r>
      </text>
    </comment>
    <comment ref="A6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локомотив і вагони парку залізниць</t>
        </r>
      </text>
    </comment>
    <comment ref="A6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локомотив і вагони парку залізниць</t>
        </r>
      </text>
    </comment>
    <comment ref="A6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локомотив і вагони парку залізниць</t>
        </r>
      </text>
    </comment>
    <comment ref="A6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локомотив і вагони парку залізниць</t>
        </r>
      </text>
    </comment>
    <comment ref="A7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локомотив і вагони парку залізниць</t>
        </r>
      </text>
    </comment>
    <comment ref="A7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локомотив і вагони парку залізниць</t>
        </r>
      </text>
    </comment>
    <comment ref="A7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локомотив і вагони парку залізниць</t>
        </r>
      </text>
    </comment>
    <comment ref="A7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локомотив і вагони парку залізниць</t>
        </r>
      </text>
    </comment>
    <comment ref="A7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локомотив і вагони парку залізниць</t>
        </r>
      </text>
    </comment>
    <comment ref="A7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локомотив і вагони парку залізниць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A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локомотив і вагони парку залізниць</t>
        </r>
      </text>
    </comment>
    <comment ref="A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локомотив і вагони парку залізниць</t>
        </r>
      </text>
    </comment>
    <comment ref="A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локомотив парку залізниць, вагони власні</t>
        </r>
      </text>
    </comment>
    <comment ref="A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локомотив і вагони парку залізниць</t>
        </r>
      </text>
    </comment>
    <comment ref="A1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локомотив парку залізниць, вагони власні</t>
        </r>
      </text>
    </comment>
    <comment ref="A1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локомотив і вагони парку залізниць</t>
        </r>
      </text>
    </comment>
    <comment ref="A1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локомотив парку залізниць, вагони власні</t>
        </r>
      </text>
    </comment>
    <comment ref="A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локомотив і вагони парку залізниць</t>
        </r>
      </text>
    </comment>
  </commentList>
</comments>
</file>

<file path=xl/sharedStrings.xml><?xml version="1.0" encoding="utf-8"?>
<sst xmlns="http://schemas.openxmlformats.org/spreadsheetml/2006/main" count="876" uniqueCount="625">
  <si>
    <r>
      <t>(77,33226+26,08777xk+ (6,18658+2,08702xk)хk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)xL</t>
    </r>
  </si>
  <si>
    <r>
      <t>(156,74583+27,7843xk+ (12,53967+2,22275xk)хk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)xL</t>
    </r>
  </si>
  <si>
    <r>
      <t>(84,75296+18,15089xk+ (3,39012+0,72603xk)хk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)xL</t>
    </r>
  </si>
  <si>
    <r>
      <t>(4,59446+0,36756xk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)xLxk</t>
    </r>
  </si>
  <si>
    <r>
      <t>(4,63205+0,37056xk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)xLxk</t>
    </r>
  </si>
  <si>
    <r>
      <t>(4,67521+0,37402xk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)xLxk</t>
    </r>
  </si>
  <si>
    <r>
      <t>(4,78341+0,38267xk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)xLxk</t>
    </r>
  </si>
  <si>
    <r>
      <t>(5,09448+0,40756xk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)xLxk</t>
    </r>
  </si>
  <si>
    <r>
      <t>539,97989+43,19839хk</t>
    </r>
    <r>
      <rPr>
        <vertAlign val="subscript"/>
        <sz val="14"/>
        <rFont val="Times New Roman"/>
        <family val="1"/>
      </rPr>
      <t>L</t>
    </r>
  </si>
  <si>
    <r>
      <t>3488,67926+279,09433xk</t>
    </r>
    <r>
      <rPr>
        <vertAlign val="subscript"/>
        <sz val="14"/>
        <rFont val="Times New Roman"/>
        <family val="1"/>
      </rPr>
      <t>L</t>
    </r>
  </si>
  <si>
    <r>
      <t>4390,1825+325,1987xk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+(195,21642+14,46048xk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)xL</t>
    </r>
  </si>
  <si>
    <r>
      <t>5819,6919+431,08829xk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+(405,85494+30,06333xk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)xL</t>
    </r>
  </si>
  <si>
    <r>
      <t>5748,9144+425,84552xk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+(592,28662+43,87308xk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)xL</t>
    </r>
  </si>
  <si>
    <r>
      <t>6343,2447+469,86998xk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+(823,61807+61,00875xk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)xL</t>
    </r>
  </si>
  <si>
    <r>
      <t>7022,6107+520,19338xk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+(1605,6551+118,93741xk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)xL</t>
    </r>
  </si>
  <si>
    <r>
      <t>4941,995+366,0737xk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+(222,74193+16,4994xk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)xL</t>
    </r>
  </si>
  <si>
    <r>
      <t>(1001,7137+74,20101xk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)xL</t>
    </r>
  </si>
  <si>
    <r>
      <t>(59,120978+4,37933xk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)x L</t>
    </r>
  </si>
  <si>
    <r>
      <t>59768,77+4427,3163хk</t>
    </r>
    <r>
      <rPr>
        <sz val="12"/>
        <rFont val="Times New Roman"/>
        <family val="1"/>
      </rPr>
      <t>L+</t>
    </r>
    <r>
      <rPr>
        <sz val="14"/>
        <rFont val="Times New Roman"/>
        <family val="1"/>
      </rPr>
      <t>(212,96337+15,77506k</t>
    </r>
    <r>
      <rPr>
        <sz val="12"/>
        <rFont val="Times New Roman"/>
        <family val="1"/>
      </rPr>
      <t>L</t>
    </r>
    <r>
      <rPr>
        <sz val="14"/>
        <rFont val="Times New Roman"/>
        <family val="1"/>
      </rPr>
      <t xml:space="preserve">)xL
</t>
    </r>
  </si>
  <si>
    <r>
      <t>59768,77+4427,3163хk</t>
    </r>
    <r>
      <rPr>
        <sz val="12"/>
        <rFont val="Times New Roman"/>
        <family val="1"/>
      </rPr>
      <t>L+</t>
    </r>
    <r>
      <rPr>
        <sz val="14"/>
        <rFont val="Times New Roman"/>
        <family val="1"/>
      </rPr>
      <t>(214,45411+15,88549k</t>
    </r>
    <r>
      <rPr>
        <sz val="12"/>
        <rFont val="Times New Roman"/>
        <family val="1"/>
      </rPr>
      <t>L</t>
    </r>
    <r>
      <rPr>
        <sz val="14"/>
        <rFont val="Times New Roman"/>
        <family val="1"/>
      </rPr>
      <t xml:space="preserve">)xL
</t>
    </r>
  </si>
  <si>
    <t>1</t>
  </si>
  <si>
    <t>2</t>
  </si>
  <si>
    <t>вагонна (В)</t>
  </si>
  <si>
    <t>3</t>
  </si>
  <si>
    <t>5</t>
  </si>
  <si>
    <t>4</t>
  </si>
  <si>
    <t>6</t>
  </si>
  <si>
    <t>7</t>
  </si>
  <si>
    <t>8</t>
  </si>
  <si>
    <t>Універсальний власний, орендований при завантаженні до 72,5т</t>
  </si>
  <si>
    <t>Універсальний власний, орендований при завантаженні понад 72,5т</t>
  </si>
  <si>
    <t>Спеціальний (спеціалізований) власний, орендований при завантаженні до 72,5т</t>
  </si>
  <si>
    <t>Спеціальний (спеціалізований) власний, орендований при завантаженні понад 72,5т</t>
  </si>
  <si>
    <t>Ізотермічний власний, орендований при завантаженні до 40т</t>
  </si>
  <si>
    <t>Цистерна власна, орендована
(нафта і нафтопродукти)</t>
  </si>
  <si>
    <t>Цистерна власна, орендована
(гази та вуглеводні)</t>
  </si>
  <si>
    <t>Цистерна власна, орендована
(спирти і феноли)</t>
  </si>
  <si>
    <t>Цистерна власна, орендована
(швидкопсувні вантажі)</t>
  </si>
  <si>
    <t>Цистерна власна, орендована
(інші наливні вантажі)</t>
  </si>
  <si>
    <t xml:space="preserve"> -</t>
  </si>
  <si>
    <t>k</t>
  </si>
  <si>
    <t>від</t>
  </si>
  <si>
    <t>до</t>
  </si>
  <si>
    <t>28.1</t>
  </si>
  <si>
    <t>28.2</t>
  </si>
  <si>
    <t>29.3</t>
  </si>
  <si>
    <t>29.4</t>
  </si>
  <si>
    <t>29.5</t>
  </si>
  <si>
    <t>29.6</t>
  </si>
  <si>
    <t>29.7</t>
  </si>
  <si>
    <t>29.8</t>
  </si>
  <si>
    <t>Тип 
вагона</t>
  </si>
  <si>
    <t xml:space="preserve">Тип контейнера </t>
  </si>
  <si>
    <t>Тип 
вагона та інший рейковий рухомий склад</t>
  </si>
  <si>
    <t>Рейковий рухомий склад (крім вагонів), що перевозиться з тепловозом</t>
  </si>
  <si>
    <t>Рейковий рухомий склад (крім вагонів), що перевозиться з електровозом</t>
  </si>
  <si>
    <t>Вантаж, проїзд провідника або тип вагона</t>
  </si>
  <si>
    <t>Проїзд провідника</t>
  </si>
  <si>
    <t>Завантажені вагони власні, орендовані</t>
  </si>
  <si>
    <t>Середина тарифного поясу, 
км</t>
  </si>
  <si>
    <t>Завантажений універсальний, спеціальний вагон залізниць</t>
  </si>
  <si>
    <t>Рухомий рейковий склад залізниць</t>
  </si>
  <si>
    <t>Платформа, напіввагон залізниць (негабаритні вантажі зі ступенями негабаритності: 1-2 нижній, 1-3 боковий, 1-2 верхній)</t>
  </si>
  <si>
    <t>Платформа, напіввагон залізниць
 (негабаритні вантажі зі ступенями негабаритності: 3-4 нижній, 4 боковий, 3 верхній)</t>
  </si>
  <si>
    <t>Платформа, напіввагон залізниць
 (негабаритні вантажі зі ступенями негабаритності: 5 нижній та 5 боковий)</t>
  </si>
  <si>
    <t>Платформа, напіввагон залізниць 
 (негабаритні вантажі зі ступенями негабаритності: 6 нижній та 6 боковий)</t>
  </si>
  <si>
    <t>Платформа, напіввагон залізниць
 (понаднегабаритні вантажі)</t>
  </si>
  <si>
    <t>4-вісний та 6-вісний транспортер, 6-вісна платформа та 6- і 8-вісний напіввагон залізниць
 (габаритні вантажі)</t>
  </si>
  <si>
    <t>4-вісний та 6-вісний транспортер, 6-вісна платформа та 6- і 8-вісний напіввагон залізниць
 (негабаритні вантажі зі ступенями негабаритності: 1-2 нижній, 1-3 боковий, 1-2 верхній)</t>
  </si>
  <si>
    <t>4-вісний та 6-вісний транспортер, 6-вісна платформа та 6- і 8-вісний напіввагон залізниць
 (негабаритні вантажі зі ступенями негабаритності: 3-4 нижній, 4 боковий, 3 верхній)</t>
  </si>
  <si>
    <t>4-вісний та 6-вісний транспортер, 6-вісна платформа та 6- і 8-вісний напіввагон залізниць 
 (негабаритні вантажі зі ступенями негабаритності: 5 нижній та 5 боковий)</t>
  </si>
  <si>
    <t>4-вісний та 6-вісний транспортер, 6-вісна платформа та 6- і 8-вісний напіввагон залізниць 
 (негабаритні вантажі зі ступенями негабаритності: 6 нижній та 6 боковий)</t>
  </si>
  <si>
    <t>4-вісний та 6-вісний транспортер, 6-вісна платформа та 6- і 8-вісний напіввагон залізниць
(понаднегабаритні вантажі)</t>
  </si>
  <si>
    <t>8-вісний 
транспортер залізниць 
(габаритні вантажі)</t>
  </si>
  <si>
    <t>8-вісний транспортер залізниць
(негабаритні вантажі зі ступенями негабаритності: 1-2 нижній, 1-3 боковий, 1-2 верхній)</t>
  </si>
  <si>
    <t>8-вісний 
транспортер залізниць (негабаритні вантажі зі ступенями негабаритності: 3-4 нижній, 4 боковий, 3 верхній)</t>
  </si>
  <si>
    <t>8-вісний 
транспортер залізниць (негабаритні вантажі зі ступенями негабаритності: 5 нижній та 5 боковий)</t>
  </si>
  <si>
    <t>8-вісний 
транспортер залізниць (негабаритні вантажі зі ступенями негабаритності: 6 нижній та 6 боковий)</t>
  </si>
  <si>
    <t>8-вісний 
транспортер залізниць (понаднегабаритні вантажі)</t>
  </si>
  <si>
    <t>16-вісний, 20-вісний 
транспортер залізниць (негабаритні вантажі зі ступенями негабаритності: 1-2 нижній, 1-3 боковий, 1-2 верхній)</t>
  </si>
  <si>
    <t>16-вісний, 20-вісний 
транспортер залізниць (негабаритні вантажі зі ступенями негабаритності: 3-4 нижній, 4 боковий, 3 верхній)</t>
  </si>
  <si>
    <t>16-вісний, 20-вісний 
транспортер залізниць (негабаритні вантажі зі ступенями негабаритності: 5 нижній та 5 боковий)</t>
  </si>
  <si>
    <t>16-вісний, 20-вісний 
транспортер залізниць (негабаритні вантажі зі ступенями негабаритності: 6 нижній та 6 боковий)</t>
  </si>
  <si>
    <t>16-вісний, 20-вісний 
транспортер  залізниць (понаднегабаритні вантажі)</t>
  </si>
  <si>
    <t>Платформа, напіввагон, 4- і 6- вісний транспортер залізниць - з окремим локомотивом
 (габаритні вантажі)</t>
  </si>
  <si>
    <t>Платформа, напіввагон, 4- і 6- вісний транспортер залізниць - з окремим локомотивом
 (негабаритні вантажі зі ступенями негабаритності: 1-2 нижній, 1-3 боковий, 1-2 верхній)</t>
  </si>
  <si>
    <t>Платформа, напіввагон, 4- і 6- вісний транспортер залізниць - з окремим локомотивом
 (негабаритні вантажі зі ступенями негабаритності: 3-4 нижній, 4 боковий, 3 верхній)</t>
  </si>
  <si>
    <t>Платформа, напіввагон, 4- і 6- вісний транспортер залізниць - з окремим локомотивом
 (негабаритні вантажі зі ступенями негабаритності: 5 нижній та 5 боковий)</t>
  </si>
  <si>
    <t>Платформа, напіввагон, 4- і 6- вісний транспортер залізниць - з окремим локомотивом
 (негабаритні вантажі зі ступенями негабаритності: 6 нижній та 6 боковий)</t>
  </si>
  <si>
    <t>Платформа, напіввагон, 4- і 6- вісний транспортер залізниць - з окремим локомотивом
 (понаднегабаритні вантажі)</t>
  </si>
  <si>
    <t>16- вісний, 28- вісний зчленований вантажопідйомністю 400 т, 24- вісний та 32- вісний зчіпний
транспортер залізниць - з окремим локомотивом (габаритні вантажі)</t>
  </si>
  <si>
    <t>16- вісний, 28- вісний зчленований вантажопідйомністю 400 т, 24- вісний та 32- вісний зчіпний
транспортер залізниць - з окремим локомотивом (негабаритні вантажі зі ступенями негабаритності: 3-4 нижній, 4 боковий, 3 верхній)</t>
  </si>
  <si>
    <t>16- вісний, 28- вісний зчленований вантажопідйомністю 400 т, 24- вісний та 32- вісний зчіпний
транспортер залізниць - з окремим локомотивом (негабаритні вантажі зі ступенями негабаритності: 5 нижній та 5 боковий)</t>
  </si>
  <si>
    <t>16- вісний, 28- вісний зчленований вантажопідйомністю 400 т, 24- вісний та 32- вісний зчіпний
транспортер залізниць - з окремим локомотивом (понаднегабаритні вантажі)</t>
  </si>
  <si>
    <t>20- вісний зчленований вантажопідйомністю 300 т
транспортер залізниць- з окремим локомотивом (габаритні вантажі)</t>
  </si>
  <si>
    <t>20- вісний зчленований вантажопідйомністю 300 т 
транспортер залізниць - з окремим локомотивом (негабаритні вантажі зі ступенями негабаритності: 5 нижній та 5 боковий)</t>
  </si>
  <si>
    <t>32- вісний зчленований вантажопідйомністю 500 т транспортер залізниць - з окремим локомотивом (негабаритні вантажі зі ступенями негабаритності: 5 нижній та 5 боковий)</t>
  </si>
  <si>
    <t>32- вісний зчленований вантажопідйомністю 500 т транспортер залізниць - з окремим локомотивом (негабаритні вантажі зі ступенями негабаритності: 6 нижній та 6 боковий)</t>
  </si>
  <si>
    <t>32- вісний зчленований вантажопідйомністю 500 т 
транспортер залізниць - з окремим локомотивом (понаднегабаритні вантажі)</t>
  </si>
  <si>
    <t>32- вісний зчленований вантажопідйомністю 500 т транспортер залізниць - з окремим локомотивом (негабаритні вантажі зі ступенями негабаритності: 3-4 нижній, 4 боковий, 3 верхній)</t>
  </si>
  <si>
    <t>32- вісний зчленований вантажопідйомністю 500 т транспортер залізниць- з окремим локомотивом (негабаритні вантажі зі ступенями негабаритності: 1-2 нижній, 1-3 боковий, 1-2 верхній)</t>
  </si>
  <si>
    <t>32- вісний зчленований вантажопідйомністю 500 т транспортер залізниць - з окремим локомотивом (габаритні вантажі)</t>
  </si>
  <si>
    <t>20- вісний зчленований вантажопідйомністю 300 т
транспортер залізниць - з окремим локомотивом (понаднегабаритні вантажі )</t>
  </si>
  <si>
    <t>20- вісний зчленований вантажопідйомністю 300 т
транспортер залізниць - з окремим локомотивом залізниць (негабаритні вантажі зі ступенями негабаритності: 6 нижній та 6 боковий)</t>
  </si>
  <si>
    <t>20- вісний зчленований вантажопідйомністю 300 т 
транспортер  залізниць- з окремим локомотивом (негабаритні вантажі зі ступенями негабаритності: 3-4 нижній, 4 боковий, 3 верхній)</t>
  </si>
  <si>
    <t>20- вісний зчленований вантажопідйомністю 300 т
транспортер залізниць- з окремим локомотивом (негабаритні вантажі зі ступенями негабаритності: 1-2 нижній, 1-3 боковий, 1-2 верхній)</t>
  </si>
  <si>
    <t>16- вісний, 28- вісний зчленований вантажопідйомністю 400 т, 24- вісний та 32- вісний зчіпний
транспортер залізниць - з окремим локомотивом (негабаритні вантажі зі ступенями негабаритності: 1-2 нижній, 1-3 боковий, 1-2 верхній)</t>
  </si>
  <si>
    <t>16-вісний, 20-вісний 
транспортер  залізниць (габаритні вантажі)</t>
  </si>
  <si>
    <t>16- вісний, 28- вісний зчленований вантажопідйомністю 400 т, 24- вісний та 32- вісний зчіпний
транспортер - з окремим локомотивом (негабаритні вантажі зі ступенями негабаритності: 6 нижній та 6 боковий)</t>
  </si>
  <si>
    <r>
      <t>k</t>
    </r>
    <r>
      <rPr>
        <vertAlign val="subscript"/>
        <sz val="16"/>
        <rFont val="Times New Roman"/>
        <family val="1"/>
      </rPr>
      <t>L</t>
    </r>
  </si>
  <si>
    <t>12.4</t>
  </si>
  <si>
    <t>14.2</t>
  </si>
  <si>
    <t>17.1</t>
  </si>
  <si>
    <t>17.2</t>
  </si>
  <si>
    <t>18</t>
  </si>
  <si>
    <t>29.1</t>
  </si>
  <si>
    <t>29.2</t>
  </si>
  <si>
    <t>Плата за використання інфраструктури при перевезеннях власним локомотивом</t>
  </si>
  <si>
    <t>Власний електровоз</t>
  </si>
  <si>
    <t>Власний тепловоз</t>
  </si>
  <si>
    <t>19</t>
  </si>
  <si>
    <r>
      <t>Таблиця значень коефіцієнтів k і k</t>
    </r>
    <r>
      <rPr>
        <b/>
        <vertAlign val="subscript"/>
        <sz val="18"/>
        <rFont val="Times New Roman"/>
        <family val="1"/>
      </rPr>
      <t>L</t>
    </r>
  </si>
  <si>
    <t>20</t>
  </si>
  <si>
    <t>21</t>
  </si>
  <si>
    <t>22</t>
  </si>
  <si>
    <t>23</t>
  </si>
  <si>
    <t>24</t>
  </si>
  <si>
    <t>25</t>
  </si>
  <si>
    <t>26</t>
  </si>
  <si>
    <t>27</t>
  </si>
  <si>
    <t>Номер 
тарифної схеми</t>
  </si>
  <si>
    <t>-</t>
  </si>
  <si>
    <t>Розрахункові формули за операціями перевізного процесу та складовими</t>
  </si>
  <si>
    <t>9.1</t>
  </si>
  <si>
    <t>9.2</t>
  </si>
  <si>
    <t>9.3</t>
  </si>
  <si>
    <t>10.1</t>
  </si>
  <si>
    <t>10.2</t>
  </si>
  <si>
    <t>10.3</t>
  </si>
  <si>
    <t>11.1</t>
  </si>
  <si>
    <t>11.2</t>
  </si>
  <si>
    <t>11.3</t>
  </si>
  <si>
    <t>12.1</t>
  </si>
  <si>
    <t>12.2</t>
  </si>
  <si>
    <t>12.3</t>
  </si>
  <si>
    <t>13.1</t>
  </si>
  <si>
    <t>13.2</t>
  </si>
  <si>
    <t>14.1</t>
  </si>
  <si>
    <t>15.1</t>
  </si>
  <si>
    <t>15.2</t>
  </si>
  <si>
    <t>16</t>
  </si>
  <si>
    <t>Тарифний пояс,
 км</t>
  </si>
  <si>
    <r>
      <t>(0,10945+0,00814xk</t>
    </r>
    <r>
      <rPr>
        <vertAlign val="subscript"/>
        <sz val="18"/>
        <rFont val="Times New Roman"/>
        <family val="1"/>
      </rPr>
      <t>L</t>
    </r>
    <r>
      <rPr>
        <sz val="18"/>
        <rFont val="Times New Roman"/>
        <family val="1"/>
      </rPr>
      <t>)xLxk</t>
    </r>
  </si>
  <si>
    <t>1,53682xL</t>
  </si>
  <si>
    <t>3,32624xL</t>
  </si>
  <si>
    <r>
      <t>(6,01477+0,44553xk</t>
    </r>
    <r>
      <rPr>
        <vertAlign val="subscript"/>
        <sz val="18"/>
        <color indexed="8"/>
        <rFont val="Times New Roman"/>
        <family val="1"/>
      </rPr>
      <t>L</t>
    </r>
    <r>
      <rPr>
        <sz val="18"/>
        <color indexed="8"/>
        <rFont val="Times New Roman"/>
        <family val="1"/>
      </rPr>
      <t>+
+Px(0,02848+0,00211xk</t>
    </r>
    <r>
      <rPr>
        <vertAlign val="subscript"/>
        <sz val="18"/>
        <color indexed="8"/>
        <rFont val="Times New Roman"/>
        <family val="1"/>
      </rPr>
      <t>L</t>
    </r>
    <r>
      <rPr>
        <sz val="18"/>
        <color indexed="8"/>
        <rFont val="Times New Roman"/>
        <family val="1"/>
      </rPr>
      <t>))xLxk</t>
    </r>
  </si>
  <si>
    <r>
      <t>(1,30448+0,09663xk</t>
    </r>
    <r>
      <rPr>
        <vertAlign val="subscript"/>
        <sz val="18"/>
        <color indexed="8"/>
        <rFont val="Times New Roman"/>
        <family val="1"/>
      </rPr>
      <t>L</t>
    </r>
    <r>
      <rPr>
        <sz val="18"/>
        <color indexed="8"/>
        <rFont val="Times New Roman"/>
        <family val="1"/>
      </rPr>
      <t>)xLxk</t>
    </r>
  </si>
  <si>
    <r>
      <t>(0,06968+0,00542xk</t>
    </r>
    <r>
      <rPr>
        <vertAlign val="subscript"/>
        <sz val="18"/>
        <color indexed="8"/>
        <rFont val="Times New Roman"/>
        <family val="1"/>
      </rPr>
      <t>L</t>
    </r>
    <r>
      <rPr>
        <sz val="18"/>
        <color indexed="8"/>
        <rFont val="Times New Roman"/>
        <family val="1"/>
      </rPr>
      <t>)xLxk</t>
    </r>
  </si>
  <si>
    <r>
      <t>(0,00742+0,00055xk</t>
    </r>
    <r>
      <rPr>
        <vertAlign val="subscript"/>
        <sz val="18"/>
        <color indexed="8"/>
        <rFont val="Times New Roman"/>
        <family val="1"/>
      </rPr>
      <t>L</t>
    </r>
    <r>
      <rPr>
        <sz val="18"/>
        <color indexed="8"/>
        <rFont val="Times New Roman"/>
        <family val="1"/>
      </rPr>
      <t>)xLxk</t>
    </r>
  </si>
  <si>
    <r>
      <t>(5,65778+0,4191xk</t>
    </r>
    <r>
      <rPr>
        <vertAlign val="subscript"/>
        <sz val="18"/>
        <rFont val="Times New Roman"/>
        <family val="1"/>
      </rPr>
      <t>L</t>
    </r>
    <r>
      <rPr>
        <sz val="18"/>
        <rFont val="Times New Roman"/>
        <family val="1"/>
      </rPr>
      <t>+
+Px(0,02201+0,00163xk</t>
    </r>
    <r>
      <rPr>
        <vertAlign val="subscript"/>
        <sz val="18"/>
        <rFont val="Times New Roman"/>
        <family val="1"/>
      </rPr>
      <t>L</t>
    </r>
    <r>
      <rPr>
        <sz val="18"/>
        <rFont val="Times New Roman"/>
        <family val="1"/>
      </rPr>
      <t>))xLxk</t>
    </r>
  </si>
  <si>
    <r>
      <t>(0,06154+0,00485xk</t>
    </r>
    <r>
      <rPr>
        <vertAlign val="subscript"/>
        <sz val="18"/>
        <color indexed="8"/>
        <rFont val="Times New Roman"/>
        <family val="1"/>
      </rPr>
      <t>L</t>
    </r>
    <r>
      <rPr>
        <sz val="18"/>
        <color indexed="8"/>
        <rFont val="Times New Roman"/>
        <family val="1"/>
      </rPr>
      <t>)xLxk</t>
    </r>
  </si>
  <si>
    <r>
      <t>(6,94859+0,51471xk</t>
    </r>
    <r>
      <rPr>
        <vertAlign val="subscript"/>
        <sz val="18"/>
        <rFont val="Times New Roman"/>
        <family val="1"/>
      </rPr>
      <t>L</t>
    </r>
    <r>
      <rPr>
        <sz val="18"/>
        <rFont val="Times New Roman"/>
        <family val="1"/>
      </rPr>
      <t>+
+Px(0,02848+0,00211xk</t>
    </r>
    <r>
      <rPr>
        <vertAlign val="subscript"/>
        <sz val="18"/>
        <rFont val="Times New Roman"/>
        <family val="1"/>
      </rPr>
      <t>L</t>
    </r>
    <r>
      <rPr>
        <sz val="18"/>
        <rFont val="Times New Roman"/>
        <family val="1"/>
      </rPr>
      <t>))xLxk</t>
    </r>
  </si>
  <si>
    <r>
      <t>(1,90773+0,14131xk</t>
    </r>
    <r>
      <rPr>
        <vertAlign val="subscript"/>
        <sz val="18"/>
        <rFont val="Times New Roman"/>
        <family val="1"/>
      </rPr>
      <t>L</t>
    </r>
    <r>
      <rPr>
        <sz val="18"/>
        <rFont val="Times New Roman"/>
        <family val="1"/>
      </rPr>
      <t>)xLxk</t>
    </r>
  </si>
  <si>
    <r>
      <t>(0,0265+0,00196xk</t>
    </r>
    <r>
      <rPr>
        <vertAlign val="subscript"/>
        <sz val="18"/>
        <rFont val="Times New Roman"/>
        <family val="1"/>
      </rPr>
      <t>L</t>
    </r>
    <r>
      <rPr>
        <sz val="18"/>
        <rFont val="Times New Roman"/>
        <family val="1"/>
      </rPr>
      <t>)xLxk</t>
    </r>
  </si>
  <si>
    <r>
      <t>(7,7356+0,70324xk</t>
    </r>
    <r>
      <rPr>
        <vertAlign val="subscript"/>
        <sz val="18"/>
        <rFont val="Times New Roman"/>
        <family val="1"/>
      </rPr>
      <t>L</t>
    </r>
    <r>
      <rPr>
        <sz val="18"/>
        <rFont val="Times New Roman"/>
        <family val="1"/>
      </rPr>
      <t>)xLxk</t>
    </r>
  </si>
  <si>
    <r>
      <t>(6,30592+0,57327xk</t>
    </r>
    <r>
      <rPr>
        <vertAlign val="subscript"/>
        <sz val="18"/>
        <rFont val="Times New Roman"/>
        <family val="1"/>
      </rPr>
      <t>L</t>
    </r>
    <r>
      <rPr>
        <sz val="18"/>
        <rFont val="Times New Roman"/>
        <family val="1"/>
      </rPr>
      <t>)xLxk</t>
    </r>
  </si>
  <si>
    <r>
      <t>(0,19339+0,01758xk</t>
    </r>
    <r>
      <rPr>
        <vertAlign val="subscript"/>
        <sz val="18"/>
        <rFont val="Times New Roman"/>
        <family val="1"/>
      </rPr>
      <t>L</t>
    </r>
    <r>
      <rPr>
        <sz val="18"/>
        <rFont val="Times New Roman"/>
        <family val="1"/>
      </rPr>
      <t>)xLxk</t>
    </r>
  </si>
  <si>
    <r>
      <t>(0,15765+0,01433xk</t>
    </r>
    <r>
      <rPr>
        <vertAlign val="subscript"/>
        <sz val="18"/>
        <rFont val="Times New Roman"/>
        <family val="1"/>
      </rPr>
      <t>L</t>
    </r>
    <r>
      <rPr>
        <sz val="18"/>
        <rFont val="Times New Roman"/>
        <family val="1"/>
      </rPr>
      <t>)xLxk</t>
    </r>
  </si>
  <si>
    <r>
      <t>(0,17551+0,01596xk</t>
    </r>
    <r>
      <rPr>
        <vertAlign val="subscript"/>
        <sz val="18"/>
        <rFont val="Times New Roman"/>
        <family val="1"/>
      </rPr>
      <t>L</t>
    </r>
    <r>
      <rPr>
        <sz val="18"/>
        <rFont val="Times New Roman"/>
        <family val="1"/>
      </rPr>
      <t>)xLxk</t>
    </r>
  </si>
  <si>
    <r>
      <t>(7,02077+0,63825xk</t>
    </r>
    <r>
      <rPr>
        <vertAlign val="subscript"/>
        <sz val="18"/>
        <rFont val="Times New Roman"/>
        <family val="1"/>
      </rPr>
      <t>L</t>
    </r>
    <r>
      <rPr>
        <sz val="18"/>
        <rFont val="Times New Roman"/>
        <family val="1"/>
      </rPr>
      <t>)xLxk</t>
    </r>
  </si>
  <si>
    <r>
      <t>(0,18926+0,01402xk</t>
    </r>
    <r>
      <rPr>
        <vertAlign val="subscript"/>
        <sz val="18"/>
        <rFont val="Times New Roman"/>
        <family val="1"/>
      </rPr>
      <t>L</t>
    </r>
    <r>
      <rPr>
        <sz val="18"/>
        <rFont val="Times New Roman"/>
        <family val="1"/>
      </rPr>
      <t>)xLxk</t>
    </r>
  </si>
  <si>
    <r>
      <t>(0,01531+0,00113xk</t>
    </r>
    <r>
      <rPr>
        <vertAlign val="subscript"/>
        <sz val="18"/>
        <rFont val="Times New Roman"/>
        <family val="1"/>
      </rPr>
      <t>L</t>
    </r>
    <r>
      <rPr>
        <sz val="18"/>
        <rFont val="Times New Roman"/>
        <family val="1"/>
      </rPr>
      <t>)xLxk</t>
    </r>
  </si>
  <si>
    <r>
      <t>(0,16022+0,01187xk</t>
    </r>
    <r>
      <rPr>
        <vertAlign val="subscript"/>
        <sz val="18"/>
        <rFont val="Times New Roman"/>
        <family val="1"/>
      </rPr>
      <t>L</t>
    </r>
    <r>
      <rPr>
        <sz val="18"/>
        <rFont val="Times New Roman"/>
        <family val="1"/>
      </rPr>
      <t>)xLxk</t>
    </r>
  </si>
  <si>
    <r>
      <t>((0,44202+0,03275xk</t>
    </r>
    <r>
      <rPr>
        <vertAlign val="subscript"/>
        <sz val="18"/>
        <rFont val="Times New Roman"/>
        <family val="1"/>
      </rPr>
      <t>L</t>
    </r>
    <r>
      <rPr>
        <sz val="18"/>
        <rFont val="Times New Roman"/>
        <family val="1"/>
      </rPr>
      <t>)xk+
+0,0312+0,00231xk</t>
    </r>
    <r>
      <rPr>
        <vertAlign val="subscript"/>
        <sz val="18"/>
        <rFont val="Times New Roman"/>
        <family val="1"/>
      </rPr>
      <t>L</t>
    </r>
    <r>
      <rPr>
        <sz val="18"/>
        <rFont val="Times New Roman"/>
        <family val="1"/>
      </rPr>
      <t>)xL</t>
    </r>
  </si>
  <si>
    <r>
      <t>20,18712+1,49534хk</t>
    </r>
    <r>
      <rPr>
        <vertAlign val="subscript"/>
        <sz val="18"/>
        <rFont val="Times New Roman"/>
        <family val="1"/>
      </rPr>
      <t>L</t>
    </r>
  </si>
  <si>
    <r>
      <t>((0,3956+0,0293xk</t>
    </r>
    <r>
      <rPr>
        <vertAlign val="subscript"/>
        <sz val="18"/>
        <rFont val="Times New Roman"/>
        <family val="1"/>
      </rPr>
      <t>L</t>
    </r>
    <r>
      <rPr>
        <sz val="18"/>
        <rFont val="Times New Roman"/>
        <family val="1"/>
      </rPr>
      <t>)xk+
+0,03271+0,00242xk</t>
    </r>
    <r>
      <rPr>
        <vertAlign val="subscript"/>
        <sz val="18"/>
        <rFont val="Times New Roman"/>
        <family val="1"/>
      </rPr>
      <t>L</t>
    </r>
    <r>
      <rPr>
        <sz val="18"/>
        <rFont val="Times New Roman"/>
        <family val="1"/>
      </rPr>
      <t>)xL</t>
    </r>
  </si>
  <si>
    <r>
      <t>(0,31985+0,02369xk</t>
    </r>
    <r>
      <rPr>
        <vertAlign val="subscript"/>
        <sz val="18"/>
        <rFont val="Times New Roman"/>
        <family val="1"/>
      </rPr>
      <t>L</t>
    </r>
    <r>
      <rPr>
        <sz val="18"/>
        <rFont val="Times New Roman"/>
        <family val="1"/>
      </rPr>
      <t>)xLxk</t>
    </r>
  </si>
  <si>
    <r>
      <t>(0,05425+0,00402xk</t>
    </r>
    <r>
      <rPr>
        <vertAlign val="subscript"/>
        <sz val="18"/>
        <rFont val="Times New Roman"/>
        <family val="1"/>
      </rPr>
      <t>L</t>
    </r>
    <r>
      <rPr>
        <sz val="18"/>
        <rFont val="Times New Roman"/>
        <family val="1"/>
      </rPr>
      <t>)xLxk</t>
    </r>
  </si>
  <si>
    <r>
      <t>(0,3485+0,02582xk</t>
    </r>
    <r>
      <rPr>
        <vertAlign val="subscript"/>
        <sz val="18"/>
        <rFont val="Times New Roman"/>
        <family val="1"/>
      </rPr>
      <t>L</t>
    </r>
    <r>
      <rPr>
        <sz val="18"/>
        <rFont val="Times New Roman"/>
        <family val="1"/>
      </rPr>
      <t>)xLxk</t>
    </r>
  </si>
  <si>
    <r>
      <t>(0,15555+0,01152xk</t>
    </r>
    <r>
      <rPr>
        <vertAlign val="subscript"/>
        <sz val="18"/>
        <rFont val="Times New Roman"/>
        <family val="1"/>
      </rPr>
      <t>L</t>
    </r>
    <r>
      <rPr>
        <sz val="18"/>
        <rFont val="Times New Roman"/>
        <family val="1"/>
      </rPr>
      <t>)xLxk</t>
    </r>
  </si>
  <si>
    <r>
      <t>(0,32259+0,0239xk</t>
    </r>
    <r>
      <rPr>
        <vertAlign val="subscript"/>
        <sz val="18"/>
        <rFont val="Times New Roman"/>
        <family val="1"/>
      </rPr>
      <t>L</t>
    </r>
    <r>
      <rPr>
        <sz val="18"/>
        <rFont val="Times New Roman"/>
        <family val="1"/>
      </rPr>
      <t>)xLxk</t>
    </r>
  </si>
  <si>
    <r>
      <t>(0,2259+0,01673xk</t>
    </r>
    <r>
      <rPr>
        <vertAlign val="subscript"/>
        <sz val="18"/>
        <rFont val="Times New Roman"/>
        <family val="1"/>
      </rPr>
      <t>L</t>
    </r>
    <r>
      <rPr>
        <sz val="18"/>
        <rFont val="Times New Roman"/>
        <family val="1"/>
      </rPr>
      <t>)xLxk</t>
    </r>
  </si>
  <si>
    <r>
      <t>(0,03472+0,00257xk</t>
    </r>
    <r>
      <rPr>
        <vertAlign val="subscript"/>
        <sz val="18"/>
        <rFont val="Times New Roman"/>
        <family val="1"/>
      </rPr>
      <t>L</t>
    </r>
    <r>
      <rPr>
        <sz val="18"/>
        <rFont val="Times New Roman"/>
        <family val="1"/>
      </rPr>
      <t>)xLxk</t>
    </r>
  </si>
  <si>
    <r>
      <t>(0,19546+0,01448xk</t>
    </r>
    <r>
      <rPr>
        <vertAlign val="subscript"/>
        <sz val="18"/>
        <rFont val="Times New Roman"/>
        <family val="1"/>
      </rPr>
      <t>L</t>
    </r>
    <r>
      <rPr>
        <sz val="18"/>
        <rFont val="Times New Roman"/>
        <family val="1"/>
      </rPr>
      <t>)xLxk</t>
    </r>
  </si>
  <si>
    <t>12,70465+0,25326xkxL</t>
  </si>
  <si>
    <t>1,25252+0,02497xkxL</t>
  </si>
  <si>
    <t>5,55133xkxL</t>
  </si>
  <si>
    <t>0,53198xkxL</t>
  </si>
  <si>
    <t>4,86663xkxL</t>
  </si>
  <si>
    <t>16,65397xkxL</t>
  </si>
  <si>
    <t>1,59593xkxL</t>
  </si>
  <si>
    <t>14,59991xkxL</t>
  </si>
  <si>
    <t>12.5</t>
  </si>
  <si>
    <t>12.6</t>
  </si>
  <si>
    <t>55,09269xL</t>
  </si>
  <si>
    <t>0,98592xL</t>
  </si>
  <si>
    <t>45,31059xL</t>
  </si>
  <si>
    <t>4,2166xL</t>
  </si>
  <si>
    <t>0,4157xL</t>
  </si>
  <si>
    <t>0,43865xkxL</t>
  </si>
  <si>
    <t>0,04889xkxL</t>
  </si>
  <si>
    <r>
      <t>(293,38061+21,73189xk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)x L</t>
    </r>
  </si>
  <si>
    <r>
      <t>(45,48513+3,36927xk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) хL</t>
    </r>
  </si>
  <si>
    <r>
      <t>(296,95351+21,99655xk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)x L</t>
    </r>
  </si>
  <si>
    <r>
      <t>65140,566+4825,2271хk</t>
    </r>
    <r>
      <rPr>
        <sz val="12"/>
        <rFont val="Times New Roman"/>
        <family val="1"/>
      </rPr>
      <t>L+</t>
    </r>
    <r>
      <rPr>
        <sz val="14"/>
        <rFont val="Times New Roman"/>
        <family val="1"/>
      </rPr>
      <t>(294,52834+21,81691k</t>
    </r>
    <r>
      <rPr>
        <sz val="12"/>
        <rFont val="Times New Roman"/>
        <family val="1"/>
      </rPr>
      <t>L</t>
    </r>
    <r>
      <rPr>
        <sz val="14"/>
        <rFont val="Times New Roman"/>
        <family val="1"/>
      </rPr>
      <t xml:space="preserve">)xL
</t>
    </r>
  </si>
  <si>
    <r>
      <t>(471,07897+34,89473xk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)x L</t>
    </r>
  </si>
  <si>
    <r>
      <t>13265,691+982,64378хk</t>
    </r>
    <r>
      <rPr>
        <vertAlign val="subscript"/>
        <sz val="14"/>
        <rFont val="Times New Roman"/>
        <family val="1"/>
      </rPr>
      <t>L</t>
    </r>
  </si>
  <si>
    <r>
      <t>(49,54566+3,67005xk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) хL</t>
    </r>
  </si>
  <si>
    <r>
      <t>13366,786+990,13229хk</t>
    </r>
    <r>
      <rPr>
        <vertAlign val="subscript"/>
        <sz val="14"/>
        <rFont val="Times New Roman"/>
        <family val="1"/>
      </rPr>
      <t>L</t>
    </r>
  </si>
  <si>
    <r>
      <t>(49,92323+3,69802xk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) хL</t>
    </r>
  </si>
  <si>
    <r>
      <t>67221,483+4979,3691хk</t>
    </r>
    <r>
      <rPr>
        <sz val="12"/>
        <rFont val="Times New Roman"/>
        <family val="1"/>
      </rPr>
      <t>L+</t>
    </r>
    <r>
      <rPr>
        <sz val="14"/>
        <rFont val="Times New Roman"/>
        <family val="1"/>
      </rPr>
      <t>(505,57503+37,45k</t>
    </r>
    <r>
      <rPr>
        <sz val="12"/>
        <rFont val="Times New Roman"/>
        <family val="1"/>
      </rPr>
      <t>L</t>
    </r>
    <r>
      <rPr>
        <sz val="14"/>
        <rFont val="Times New Roman"/>
        <family val="1"/>
      </rPr>
      <t xml:space="preserve">)xL
</t>
    </r>
  </si>
  <si>
    <r>
      <t>(975,83482+72,28406xk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)x L</t>
    </r>
  </si>
  <si>
    <r>
      <t>13547,59+1003,5252хk</t>
    </r>
    <r>
      <rPr>
        <vertAlign val="subscript"/>
        <sz val="14"/>
        <rFont val="Times New Roman"/>
        <family val="1"/>
      </rPr>
      <t>L</t>
    </r>
  </si>
  <si>
    <r>
      <t>(50,59851+3,74804xk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) хL</t>
    </r>
  </si>
  <si>
    <r>
      <t>70091,368+5191,9532хk</t>
    </r>
    <r>
      <rPr>
        <sz val="12"/>
        <rFont val="Times New Roman"/>
        <family val="1"/>
      </rPr>
      <t>L+</t>
    </r>
    <r>
      <rPr>
        <sz val="14"/>
        <rFont val="Times New Roman"/>
        <family val="1"/>
      </rPr>
      <t>(891,67762+66,05019k</t>
    </r>
    <r>
      <rPr>
        <sz val="12"/>
        <rFont val="Times New Roman"/>
        <family val="1"/>
      </rPr>
      <t>L</t>
    </r>
    <r>
      <rPr>
        <sz val="14"/>
        <rFont val="Times New Roman"/>
        <family val="1"/>
      </rPr>
      <t xml:space="preserve">)xL
</t>
    </r>
  </si>
  <si>
    <r>
      <t>(1848,9362+136,95824xk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)x L</t>
    </r>
  </si>
  <si>
    <r>
      <t>14071,923+1042,3647хk</t>
    </r>
    <r>
      <rPr>
        <vertAlign val="subscript"/>
        <sz val="14"/>
        <rFont val="Times New Roman"/>
        <family val="1"/>
      </rPr>
      <t>L</t>
    </r>
  </si>
  <si>
    <r>
      <t>(105,11366+7,7862xk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) хL</t>
    </r>
  </si>
  <si>
    <r>
      <t>65990,846+4888,2108хk</t>
    </r>
    <r>
      <rPr>
        <sz val="12"/>
        <rFont val="Times New Roman"/>
        <family val="1"/>
      </rPr>
      <t>L+</t>
    </r>
    <r>
      <rPr>
        <sz val="14"/>
        <rFont val="Times New Roman"/>
        <family val="1"/>
      </rPr>
      <t>(40803781+30,22502k</t>
    </r>
    <r>
      <rPr>
        <sz val="12"/>
        <rFont val="Times New Roman"/>
        <family val="1"/>
      </rPr>
      <t>L</t>
    </r>
    <r>
      <rPr>
        <sz val="14"/>
        <rFont val="Times New Roman"/>
        <family val="1"/>
      </rPr>
      <t xml:space="preserve">)xL
</t>
    </r>
  </si>
  <si>
    <r>
      <t>(743,61416+55,08254xk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)x L</t>
    </r>
  </si>
  <si>
    <r>
      <t>(142,38006+10,54667xk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) xL</t>
    </r>
  </si>
  <si>
    <r>
      <t>5731,0585+424,52285хk</t>
    </r>
    <r>
      <rPr>
        <vertAlign val="subscript"/>
        <sz val="14"/>
        <rFont val="Times New Roman"/>
        <family val="1"/>
      </rPr>
      <t>L</t>
    </r>
  </si>
  <si>
    <r>
      <t>(41,35012+3,06297xk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)x L</t>
    </r>
  </si>
  <si>
    <r>
      <t>(161,10048+11,93337xk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) xL</t>
    </r>
  </si>
  <si>
    <r>
      <t>(291,36317+21,58246xk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) xL</t>
    </r>
  </si>
  <si>
    <r>
      <t>6242,6781+462,4206хk</t>
    </r>
    <r>
      <rPr>
        <vertAlign val="subscript"/>
        <sz val="14"/>
        <rFont val="Times New Roman"/>
        <family val="1"/>
      </rPr>
      <t>L</t>
    </r>
  </si>
  <si>
    <r>
      <t>(45,04151+3,33641xk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)x L</t>
    </r>
  </si>
  <si>
    <r>
      <t>(466,7822+34,57646xk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) xL</t>
    </r>
  </si>
  <si>
    <r>
      <t>6290,2522+465,94461хk</t>
    </r>
    <r>
      <rPr>
        <vertAlign val="subscript"/>
        <sz val="14"/>
        <rFont val="Times New Roman"/>
        <family val="1"/>
      </rPr>
      <t>L</t>
    </r>
  </si>
  <si>
    <r>
      <t>(47,654+3,52993xk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)x L</t>
    </r>
  </si>
  <si>
    <r>
      <t>(641,36989+47,50888xk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) xL</t>
    </r>
  </si>
  <si>
    <r>
      <t>6375,3367+472,24716хk</t>
    </r>
    <r>
      <rPr>
        <vertAlign val="subscript"/>
        <sz val="14"/>
        <rFont val="Times New Roman"/>
        <family val="1"/>
      </rPr>
      <t>L</t>
    </r>
  </si>
  <si>
    <r>
      <t>(48,29858+3,57767xk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)x L</t>
    </r>
  </si>
  <si>
    <r>
      <t>(1301,845+96,43296xk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) xL</t>
    </r>
  </si>
  <si>
    <r>
      <t>6555,2548+485,57443хk</t>
    </r>
    <r>
      <rPr>
        <vertAlign val="subscript"/>
        <sz val="14"/>
        <rFont val="Times New Roman"/>
        <family val="1"/>
      </rPr>
      <t>L</t>
    </r>
  </si>
  <si>
    <r>
      <t>(89,23479+6,60999xk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)xL</t>
    </r>
  </si>
  <si>
    <r>
      <t>573,10584+42,45228хk</t>
    </r>
    <r>
      <rPr>
        <vertAlign val="subscript"/>
        <sz val="14"/>
        <rFont val="Times New Roman"/>
        <family val="1"/>
      </rPr>
      <t>L</t>
    </r>
  </si>
  <si>
    <r>
      <t>(26,87758+1,99093xk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)xL</t>
    </r>
  </si>
  <si>
    <r>
      <t>(91,66316+6,78986xk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)xL</t>
    </r>
  </si>
  <si>
    <r>
      <t>(41,35012+3,06297xk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)xL</t>
    </r>
  </si>
  <si>
    <r>
      <t>(203,36161+15,06383xk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)xL</t>
    </r>
  </si>
  <si>
    <r>
      <t>699,21988+51,79406хk</t>
    </r>
    <r>
      <rPr>
        <vertAlign val="subscript"/>
        <sz val="14"/>
        <rFont val="Times New Roman"/>
        <family val="1"/>
      </rPr>
      <t>L</t>
    </r>
  </si>
  <si>
    <r>
      <t>(50,44937+3,73699xk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)xL</t>
    </r>
  </si>
  <si>
    <r>
      <t>(324,28001+24,02074xk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)xL</t>
    </r>
  </si>
  <si>
    <r>
      <t>626,56723+46,41239хk</t>
    </r>
    <r>
      <rPr>
        <vertAlign val="subscript"/>
        <sz val="14"/>
        <rFont val="Times New Roman"/>
        <family val="1"/>
      </rPr>
      <t>L</t>
    </r>
  </si>
  <si>
    <r>
      <t>(56,50926+4,18587xk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)xL</t>
    </r>
  </si>
  <si>
    <r>
      <t>635,47746+47,0724хk</t>
    </r>
    <r>
      <rPr>
        <vertAlign val="subscript"/>
        <sz val="14"/>
        <rFont val="Times New Roman"/>
        <family val="1"/>
      </rPr>
      <t>L</t>
    </r>
  </si>
  <si>
    <r>
      <t>(57,31287+4,2454xk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)xL</t>
    </r>
  </si>
  <si>
    <r>
      <t>662,20815+49,05246хk</t>
    </r>
    <r>
      <rPr>
        <vertAlign val="subscript"/>
        <sz val="14"/>
        <rFont val="Times New Roman"/>
        <family val="1"/>
      </rPr>
      <t>L</t>
    </r>
  </si>
  <si>
    <r>
      <t>(62,11262+4,60093xk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)xL</t>
    </r>
  </si>
  <si>
    <r>
      <t>2267,8029+167,89828xk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+(277,66553+20,56782xk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)xL</t>
    </r>
  </si>
  <si>
    <r>
      <t>429,82938+31,83921хk</t>
    </r>
    <r>
      <rPr>
        <vertAlign val="subscript"/>
        <sz val="14"/>
        <rFont val="Times New Roman"/>
        <family val="1"/>
      </rPr>
      <t>L</t>
    </r>
  </si>
  <si>
    <r>
      <t>(15,27338+1,13136xk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) xL</t>
    </r>
  </si>
  <si>
    <r>
      <t>(8,67798+0,64281xk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)xL</t>
    </r>
  </si>
  <si>
    <r>
      <t>2384,0481+177,47908xk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+(288,08619+21,33972xk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)xL</t>
    </r>
  </si>
  <si>
    <r>
      <t>(15,9844+1,18403xk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) xL</t>
    </r>
  </si>
  <si>
    <r>
      <t>2503,5946+185,30865xk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+(532,07123+39,41268xk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)xL</t>
    </r>
  </si>
  <si>
    <r>
      <t>(44,32563+3,28338xk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) xL</t>
    </r>
  </si>
  <si>
    <r>
      <t>433,0555+32,07819хk</t>
    </r>
    <r>
      <rPr>
        <vertAlign val="subscript"/>
        <sz val="14"/>
        <rFont val="Times New Roman"/>
        <family val="1"/>
      </rPr>
      <t>L</t>
    </r>
  </si>
  <si>
    <r>
      <t>(9,61743+0,7124xk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)xL</t>
    </r>
  </si>
  <si>
    <r>
      <t>2480,7702+183,95413xk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+(786,98838+58,29544xk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)xL</t>
    </r>
  </si>
  <si>
    <r>
      <t>(73,81754+5,46797xk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) xL</t>
    </r>
  </si>
  <si>
    <r>
      <t>440,52166+32,63123хk</t>
    </r>
    <r>
      <rPr>
        <vertAlign val="subscript"/>
        <sz val="14"/>
        <rFont val="Times New Roman"/>
        <family val="1"/>
      </rPr>
      <t>L</t>
    </r>
  </si>
  <si>
    <r>
      <t>(10,67262+0,79056xk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)xL</t>
    </r>
  </si>
  <si>
    <r>
      <t>2642,4922+196,20559xk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+(1032,2778+76,46502xk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)xL</t>
    </r>
  </si>
  <si>
    <r>
      <t>(99,54289+7,37355xk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) xL</t>
    </r>
  </si>
  <si>
    <r>
      <t>446,53607+33,07675хk</t>
    </r>
    <r>
      <rPr>
        <vertAlign val="subscript"/>
        <sz val="14"/>
        <rFont val="Times New Roman"/>
        <family val="1"/>
      </rPr>
      <t>L</t>
    </r>
  </si>
  <si>
    <r>
      <t>(12,17063+0,90153xk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)xL</t>
    </r>
  </si>
  <si>
    <r>
      <t>2761,8481+219,70724xk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+(2157,2923+159,79943xk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)xL</t>
    </r>
  </si>
  <si>
    <r>
      <t>(230,33537+17,06188xk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) xL</t>
    </r>
  </si>
  <si>
    <r>
      <t>476,60809+35,3043хk</t>
    </r>
    <r>
      <rPr>
        <vertAlign val="subscript"/>
        <sz val="14"/>
        <rFont val="Times New Roman"/>
        <family val="1"/>
      </rPr>
      <t>L</t>
    </r>
  </si>
  <si>
    <r>
      <t>(16,35811+1,21171xk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)xL</t>
    </r>
  </si>
  <si>
    <r>
      <t>2098,7285+167,89828xk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+(230,05302+18,40424xk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)xL</t>
    </r>
  </si>
  <si>
    <r>
      <t>(15,47597+1,23808xk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) xL</t>
    </r>
  </si>
  <si>
    <r>
      <t>397,99017+31,83921хk</t>
    </r>
    <r>
      <rPr>
        <vertAlign val="subscript"/>
        <sz val="14"/>
        <rFont val="Times New Roman"/>
        <family val="1"/>
      </rPr>
      <t>L</t>
    </r>
  </si>
  <si>
    <r>
      <t>(3,23074+0,25846xk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)xL</t>
    </r>
  </si>
  <si>
    <r>
      <t>2218,4885+177,47908xk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+(235,34424+18,82754xk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)xL</t>
    </r>
  </si>
  <si>
    <r>
      <t>(15,73166+1,25853xk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) xL</t>
    </r>
  </si>
  <si>
    <r>
      <t>2316,3581+185,30865xk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+(476,4398+38,11518xk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)xL</t>
    </r>
  </si>
  <si>
    <r>
      <t>(41,66561+3,33325xk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) xL</t>
    </r>
  </si>
  <si>
    <r>
      <t>400,46523+32,03722хk</t>
    </r>
    <r>
      <rPr>
        <vertAlign val="subscript"/>
        <sz val="14"/>
        <rFont val="Times New Roman"/>
        <family val="1"/>
      </rPr>
      <t>L</t>
    </r>
  </si>
  <si>
    <r>
      <t>(3,73845+0,29908xk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)xL</t>
    </r>
  </si>
  <si>
    <r>
      <t>2299,4266+183,95413xk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+(694,30001+55,544xk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)xL</t>
    </r>
  </si>
  <si>
    <r>
      <t>(65,78481+5,26278xk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) xL</t>
    </r>
  </si>
  <si>
    <r>
      <t>404,17783+32,33423хk</t>
    </r>
    <r>
      <rPr>
        <vertAlign val="subscript"/>
        <sz val="14"/>
        <rFont val="Times New Roman"/>
        <family val="1"/>
      </rPr>
      <t>L</t>
    </r>
  </si>
  <si>
    <r>
      <t>(3,77311+0,30185xk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)xL</t>
    </r>
  </si>
  <si>
    <r>
      <t>2452,5699+196,20559xk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+(926,42351+74,11388xk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)xL</t>
    </r>
  </si>
  <si>
    <r>
      <t>(90,65078+7,25206xk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) xL</t>
    </r>
  </si>
  <si>
    <r>
      <t>411,82141+32,94571хk</t>
    </r>
    <r>
      <rPr>
        <vertAlign val="subscript"/>
        <sz val="14"/>
        <rFont val="Times New Roman"/>
        <family val="1"/>
      </rPr>
      <t>L</t>
    </r>
  </si>
  <si>
    <r>
      <t>(4,17877+0,3343xk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)xL</t>
    </r>
  </si>
  <si>
    <r>
      <t>2746,3405+219,70724xk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+(1837,6635+147,01308xk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)xL</t>
    </r>
  </si>
  <si>
    <r>
      <t>(190,04025+15,20322xk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) xL</t>
    </r>
  </si>
  <si>
    <r>
      <t>439,94552+35,19564хk</t>
    </r>
    <r>
      <rPr>
        <vertAlign val="subscript"/>
        <sz val="14"/>
        <rFont val="Times New Roman"/>
        <family val="1"/>
      </rPr>
      <t>L</t>
    </r>
  </si>
  <si>
    <r>
      <t>(4,82127+0,3857xk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)xL</t>
    </r>
  </si>
  <si>
    <r>
      <t>3386,5628+270,92502xk</t>
    </r>
    <r>
      <rPr>
        <vertAlign val="subscript"/>
        <sz val="14"/>
        <rFont val="Times New Roman"/>
        <family val="1"/>
      </rPr>
      <t>L</t>
    </r>
  </si>
  <si>
    <r>
      <t>530,65356+42,45228хk</t>
    </r>
    <r>
      <rPr>
        <vertAlign val="subscript"/>
        <sz val="14"/>
        <rFont val="Times New Roman"/>
        <family val="1"/>
      </rPr>
      <t>L</t>
    </r>
  </si>
  <si>
    <r>
      <t>3406,2469+272,49975xk</t>
    </r>
    <r>
      <rPr>
        <vertAlign val="subscript"/>
        <sz val="14"/>
        <rFont val="Times New Roman"/>
        <family val="1"/>
      </rPr>
      <t>L</t>
    </r>
  </si>
  <si>
    <r>
      <t>534,99578+42,79966хk</t>
    </r>
    <r>
      <rPr>
        <vertAlign val="subscript"/>
        <sz val="14"/>
        <rFont val="Times New Roman"/>
        <family val="1"/>
      </rPr>
      <t>L</t>
    </r>
  </si>
  <si>
    <r>
      <t>3428,841+274,30728xk</t>
    </r>
    <r>
      <rPr>
        <vertAlign val="subscript"/>
        <sz val="14"/>
        <rFont val="Times New Roman"/>
        <family val="1"/>
      </rPr>
      <t>L</t>
    </r>
  </si>
  <si>
    <r>
      <t>3485,4916+278,83933xk</t>
    </r>
    <r>
      <rPr>
        <vertAlign val="subscript"/>
        <sz val="14"/>
        <rFont val="Times New Roman"/>
        <family val="1"/>
      </rPr>
      <t>L</t>
    </r>
  </si>
  <si>
    <r>
      <t>552,47671+44,19814хk</t>
    </r>
    <r>
      <rPr>
        <vertAlign val="subscript"/>
        <sz val="14"/>
        <rFont val="Times New Roman"/>
        <family val="1"/>
      </rPr>
      <t>L</t>
    </r>
  </si>
  <si>
    <r>
      <t>560,38577+44,83086хk</t>
    </r>
    <r>
      <rPr>
        <vertAlign val="subscript"/>
        <sz val="14"/>
        <rFont val="Times New Roman"/>
        <family val="1"/>
      </rPr>
      <t>L</t>
    </r>
  </si>
  <si>
    <r>
      <t>2699,1787+107,96715xk</t>
    </r>
    <r>
      <rPr>
        <vertAlign val="subscript"/>
        <sz val="14"/>
        <rFont val="Times New Roman"/>
        <family val="1"/>
      </rPr>
      <t>L</t>
    </r>
  </si>
  <si>
    <r>
      <t>417,88968+16,71559хk</t>
    </r>
    <r>
      <rPr>
        <vertAlign val="subscript"/>
        <sz val="14"/>
        <rFont val="Times New Roman"/>
        <family val="1"/>
      </rPr>
      <t>L</t>
    </r>
  </si>
  <si>
    <r>
      <t>(1,49111+0,05964xk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)xLxk</t>
    </r>
  </si>
  <si>
    <r>
      <t>2760,4912+110,41965xk</t>
    </r>
    <r>
      <rPr>
        <vertAlign val="subscript"/>
        <sz val="14"/>
        <rFont val="Times New Roman"/>
        <family val="1"/>
      </rPr>
      <t>L</t>
    </r>
  </si>
  <si>
    <r>
      <t>2928,7392+117,14956xk</t>
    </r>
    <r>
      <rPr>
        <vertAlign val="subscript"/>
        <sz val="14"/>
        <rFont val="Times New Roman"/>
        <family val="1"/>
      </rPr>
      <t>L</t>
    </r>
  </si>
  <si>
    <r>
      <t>421,02618+16,84105хk</t>
    </r>
    <r>
      <rPr>
        <vertAlign val="subscript"/>
        <sz val="14"/>
        <rFont val="Times New Roman"/>
        <family val="1"/>
      </rPr>
      <t>L</t>
    </r>
  </si>
  <si>
    <r>
      <t>(1,5023+0,06009xk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)xLxk</t>
    </r>
  </si>
  <si>
    <r>
      <t>3102,1001+124,08401xk</t>
    </r>
    <r>
      <rPr>
        <vertAlign val="subscript"/>
        <sz val="14"/>
        <rFont val="Times New Roman"/>
        <family val="1"/>
      </rPr>
      <t>L</t>
    </r>
  </si>
  <si>
    <r>
      <t>425,23416+17,00937хk</t>
    </r>
    <r>
      <rPr>
        <vertAlign val="subscript"/>
        <sz val="14"/>
        <rFont val="Times New Roman"/>
        <family val="1"/>
      </rPr>
      <t>L</t>
    </r>
  </si>
  <si>
    <r>
      <t>(1,51732+0,06069xk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)xLxk</t>
    </r>
  </si>
  <si>
    <r>
      <t>3451,1226+138,0449xk</t>
    </r>
    <r>
      <rPr>
        <vertAlign val="subscript"/>
        <sz val="14"/>
        <rFont val="Times New Roman"/>
        <family val="1"/>
      </rPr>
      <t>L</t>
    </r>
  </si>
  <si>
    <r>
      <t>434,13229+17,36529хk</t>
    </r>
    <r>
      <rPr>
        <vertAlign val="subscript"/>
        <sz val="14"/>
        <rFont val="Times New Roman"/>
        <family val="1"/>
      </rPr>
      <t>L</t>
    </r>
  </si>
  <si>
    <r>
      <t>(1,54907+0,06196xk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)xLxk</t>
    </r>
  </si>
  <si>
    <r>
      <t>4050,4779+162,01912xk</t>
    </r>
    <r>
      <rPr>
        <vertAlign val="subscript"/>
        <sz val="14"/>
        <rFont val="Times New Roman"/>
        <family val="1"/>
      </rPr>
      <t>L</t>
    </r>
  </si>
  <si>
    <r>
      <t>463,36898+18,53476хk</t>
    </r>
    <r>
      <rPr>
        <vertAlign val="subscript"/>
        <sz val="14"/>
        <rFont val="Times New Roman"/>
        <family val="1"/>
      </rPr>
      <t>L</t>
    </r>
  </si>
  <si>
    <r>
      <t>(1,65339+0,06614xk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)xLxk</t>
    </r>
  </si>
  <si>
    <t>2,09888xLxk</t>
  </si>
  <si>
    <t>2,11326xLxk</t>
  </si>
  <si>
    <t>(54,94227+15,84848xk)xL</t>
  </si>
  <si>
    <t>2,13234xLxk</t>
  </si>
  <si>
    <t>(85,29174+16,1731xk)xL</t>
  </si>
  <si>
    <t>2,17601xLxk</t>
  </si>
  <si>
    <t>(201,33766+17,27062xk)xL</t>
  </si>
  <si>
    <t>2,32368xLxk</t>
  </si>
  <si>
    <r>
      <t>1084,65245+40,17231хk</t>
    </r>
    <r>
      <rPr>
        <vertAlign val="subscript"/>
        <sz val="14"/>
        <rFont val="Times New Roman"/>
        <family val="1"/>
      </rPr>
      <t>L</t>
    </r>
  </si>
  <si>
    <r>
      <t>193,42322+7,16382хk</t>
    </r>
    <r>
      <rPr>
        <vertAlign val="subscript"/>
        <sz val="14"/>
        <rFont val="Times New Roman"/>
        <family val="1"/>
      </rPr>
      <t>L</t>
    </r>
  </si>
  <si>
    <r>
      <t>(1,01321+0,03753xk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)xkxL</t>
    </r>
  </si>
  <si>
    <r>
      <t>1086,3407+40,23484хk</t>
    </r>
    <r>
      <rPr>
        <vertAlign val="subscript"/>
        <sz val="14"/>
        <rFont val="Times New Roman"/>
        <family val="1"/>
      </rPr>
      <t>L</t>
    </r>
  </si>
  <si>
    <r>
      <t>193,77701+7,17693хk</t>
    </r>
    <r>
      <rPr>
        <vertAlign val="subscript"/>
        <sz val="14"/>
        <rFont val="Times New Roman"/>
        <family val="1"/>
      </rPr>
      <t>L</t>
    </r>
  </si>
  <si>
    <r>
      <t>(1,11657+0,04135xk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)xkxL</t>
    </r>
  </si>
  <si>
    <r>
      <t>1090,3924+40,38491хk</t>
    </r>
    <r>
      <rPr>
        <vertAlign val="subscript"/>
        <sz val="14"/>
        <rFont val="Times New Roman"/>
        <family val="1"/>
      </rPr>
      <t>L</t>
    </r>
  </si>
  <si>
    <r>
      <t>194,6261+7,20837хk</t>
    </r>
    <r>
      <rPr>
        <vertAlign val="subscript"/>
        <sz val="14"/>
        <rFont val="Times New Roman"/>
        <family val="1"/>
      </rPr>
      <t>L</t>
    </r>
  </si>
  <si>
    <r>
      <t>(1,73317+0,06419xk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)xkxL</t>
    </r>
  </si>
  <si>
    <r>
      <t>1164,7695+43,13961хk</t>
    </r>
    <r>
      <rPr>
        <vertAlign val="subscript"/>
        <sz val="14"/>
        <rFont val="Times New Roman"/>
        <family val="1"/>
      </rPr>
      <t>L</t>
    </r>
  </si>
  <si>
    <r>
      <t>195,73646+7,2495хk</t>
    </r>
    <r>
      <rPr>
        <vertAlign val="subscript"/>
        <sz val="14"/>
        <rFont val="Times New Roman"/>
        <family val="1"/>
      </rPr>
      <t>L</t>
    </r>
  </si>
  <si>
    <r>
      <t>(1,89685+0,07025xk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)xkxL</t>
    </r>
  </si>
  <si>
    <r>
      <t>1179,5094+43,68553хk</t>
    </r>
    <r>
      <rPr>
        <vertAlign val="subscript"/>
        <sz val="14"/>
        <rFont val="Times New Roman"/>
        <family val="1"/>
      </rPr>
      <t>L</t>
    </r>
  </si>
  <si>
    <r>
      <t>197,5503+7,31667хk</t>
    </r>
    <r>
      <rPr>
        <vertAlign val="subscript"/>
        <sz val="14"/>
        <rFont val="Times New Roman"/>
        <family val="1"/>
      </rPr>
      <t>L</t>
    </r>
  </si>
  <si>
    <r>
      <t>(1,93719+0,07175xk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)xkxL</t>
    </r>
  </si>
  <si>
    <t>(0,1933+9,31533хk)xL</t>
  </si>
  <si>
    <t>1,70219xkxL</t>
  </si>
  <si>
    <t>(0,77322+9,31533хk)xL</t>
  </si>
  <si>
    <t>(26,29496+10,7123хk)xL</t>
  </si>
  <si>
    <t>1,95746xkxL</t>
  </si>
  <si>
    <t>(54,42486+11,48734хk)xL</t>
  </si>
  <si>
    <t>2,09908xkxL</t>
  </si>
  <si>
    <t>(83,63809+11,84228хk)xL</t>
  </si>
  <si>
    <t>2,16394xkxL</t>
  </si>
  <si>
    <t>(186,24579+12,43142хk)xL</t>
  </si>
  <si>
    <t>2,21764xkxL</t>
  </si>
  <si>
    <t>10.4</t>
  </si>
  <si>
    <t>10.5</t>
  </si>
  <si>
    <t>10.6</t>
  </si>
  <si>
    <r>
      <t>244,79648+22,25422хk</t>
    </r>
    <r>
      <rPr>
        <vertAlign val="subscript"/>
        <sz val="14"/>
        <rFont val="Times New Roman"/>
        <family val="1"/>
      </rPr>
      <t>L</t>
    </r>
  </si>
  <si>
    <r>
      <t>77,45749+7,04159хk</t>
    </r>
    <r>
      <rPr>
        <vertAlign val="subscript"/>
        <sz val="14"/>
        <rFont val="Times New Roman"/>
        <family val="1"/>
      </rPr>
      <t>L</t>
    </r>
  </si>
  <si>
    <r>
      <t>489,59295+44,50845хk</t>
    </r>
    <r>
      <rPr>
        <vertAlign val="subscript"/>
        <sz val="14"/>
        <rFont val="Times New Roman"/>
        <family val="1"/>
      </rPr>
      <t>L</t>
    </r>
  </si>
  <si>
    <r>
      <t>128,98353+11,72578хk</t>
    </r>
    <r>
      <rPr>
        <vertAlign val="subscript"/>
        <sz val="14"/>
        <rFont val="Times New Roman"/>
        <family val="1"/>
      </rPr>
      <t>L</t>
    </r>
  </si>
  <si>
    <r>
      <t>227,11481+20,6468хk</t>
    </r>
    <r>
      <rPr>
        <vertAlign val="subscript"/>
        <sz val="14"/>
        <rFont val="Times New Roman"/>
        <family val="1"/>
      </rPr>
      <t>L</t>
    </r>
  </si>
  <si>
    <r>
      <t>45,73776+4,15798хk</t>
    </r>
    <r>
      <rPr>
        <vertAlign val="subscript"/>
        <sz val="14"/>
        <rFont val="Times New Roman"/>
        <family val="1"/>
      </rPr>
      <t>L</t>
    </r>
  </si>
  <si>
    <r>
      <t>454,22963+41,2936хk</t>
    </r>
    <r>
      <rPr>
        <vertAlign val="subscript"/>
        <sz val="14"/>
        <rFont val="Times New Roman"/>
        <family val="1"/>
      </rPr>
      <t>L</t>
    </r>
  </si>
  <si>
    <r>
      <t>91,47552+8,31596хk</t>
    </r>
    <r>
      <rPr>
        <vertAlign val="subscript"/>
        <sz val="14"/>
        <rFont val="Times New Roman"/>
        <family val="1"/>
      </rPr>
      <t>L</t>
    </r>
  </si>
  <si>
    <t xml:space="preserve"> - </t>
  </si>
  <si>
    <r>
      <t>34,84148+2,58085хk</t>
    </r>
    <r>
      <rPr>
        <vertAlign val="subscript"/>
        <sz val="14"/>
        <rFont val="Times New Roman"/>
        <family val="1"/>
      </rPr>
      <t>L</t>
    </r>
  </si>
  <si>
    <r>
      <t>(0,59875+0,04435xk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)xkxL</t>
    </r>
  </si>
  <si>
    <r>
      <t>11,9481+0,88504хk</t>
    </r>
    <r>
      <rPr>
        <vertAlign val="subscript"/>
        <sz val="14"/>
        <rFont val="Times New Roman"/>
        <family val="1"/>
      </rPr>
      <t>L</t>
    </r>
  </si>
  <si>
    <r>
      <t>5,56334+0,4121хk</t>
    </r>
    <r>
      <rPr>
        <vertAlign val="subscript"/>
        <sz val="14"/>
        <rFont val="Times New Roman"/>
        <family val="1"/>
      </rPr>
      <t>L</t>
    </r>
  </si>
  <si>
    <r>
      <t>(0,0526+0,0039xk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)xkxL</t>
    </r>
  </si>
  <si>
    <r>
      <t>(0,41502+0,03074xk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)xkxL</t>
    </r>
  </si>
  <si>
    <r>
      <t>(0,00348+0,00026xk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)xkxL</t>
    </r>
  </si>
  <si>
    <t>9.5</t>
  </si>
  <si>
    <t>9.4</t>
  </si>
  <si>
    <t>0,26962xkxL</t>
  </si>
  <si>
    <t>0,02674xkxL</t>
  </si>
  <si>
    <t>9.6</t>
  </si>
  <si>
    <t>0,28332xkxL</t>
  </si>
  <si>
    <r>
      <t>209,04886+15,4851хk</t>
    </r>
    <r>
      <rPr>
        <vertAlign val="subscript"/>
        <sz val="14"/>
        <rFont val="Times New Roman"/>
        <family val="1"/>
      </rPr>
      <t>L</t>
    </r>
  </si>
  <si>
    <r>
      <t>80,42554+5,95745хk</t>
    </r>
    <r>
      <rPr>
        <vertAlign val="subscript"/>
        <sz val="14"/>
        <rFont val="Times New Roman"/>
        <family val="1"/>
      </rPr>
      <t>L</t>
    </r>
  </si>
  <si>
    <r>
      <t>(0,63001+0,04667xk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)xkxL</t>
    </r>
  </si>
  <si>
    <r>
      <t>390,04041+28,89188хk</t>
    </r>
    <r>
      <rPr>
        <vertAlign val="subscript"/>
        <sz val="14"/>
        <rFont val="Times New Roman"/>
        <family val="1"/>
      </rPr>
      <t>L</t>
    </r>
  </si>
  <si>
    <r>
      <t>108,56339+8,04173хk</t>
    </r>
    <r>
      <rPr>
        <vertAlign val="subscript"/>
        <sz val="14"/>
        <rFont val="Times New Roman"/>
        <family val="1"/>
      </rPr>
      <t>L</t>
    </r>
  </si>
  <si>
    <r>
      <t>42,09953+3,11848хk</t>
    </r>
    <r>
      <rPr>
        <vertAlign val="subscript"/>
        <sz val="14"/>
        <rFont val="Times New Roman"/>
        <family val="1"/>
      </rPr>
      <t>L</t>
    </r>
  </si>
  <si>
    <r>
      <t>(0,55733+0,04128xk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)xkxL</t>
    </r>
  </si>
  <si>
    <r>
      <t>56,13271+4,15798хk</t>
    </r>
    <r>
      <rPr>
        <vertAlign val="subscript"/>
        <sz val="14"/>
        <rFont val="Times New Roman"/>
        <family val="1"/>
      </rPr>
      <t>L</t>
    </r>
  </si>
  <si>
    <t>11.4</t>
  </si>
  <si>
    <r>
      <t>38,32601+2,83896хk</t>
    </r>
    <r>
      <rPr>
        <vertAlign val="subscript"/>
        <sz val="14"/>
        <rFont val="Times New Roman"/>
        <family val="1"/>
      </rPr>
      <t>L</t>
    </r>
  </si>
  <si>
    <r>
      <t>(0,0475+0,00352xk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)xkxL</t>
    </r>
  </si>
  <si>
    <r>
      <t>52,43068+3,88375хk</t>
    </r>
    <r>
      <rPr>
        <vertAlign val="subscript"/>
        <sz val="14"/>
        <rFont val="Times New Roman"/>
        <family val="1"/>
      </rPr>
      <t>L</t>
    </r>
  </si>
  <si>
    <r>
      <t>(0,06834+0,00506xk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)xkxL</t>
    </r>
  </si>
  <si>
    <t>11.5</t>
  </si>
  <si>
    <t>1,64876xkxL</t>
  </si>
  <si>
    <t>11.6</t>
  </si>
  <si>
    <r>
      <t>(41,206+3,746xk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)xL</t>
    </r>
  </si>
  <si>
    <r>
      <t>(44,528+4,048xk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)xL</t>
    </r>
  </si>
  <si>
    <r>
      <t>340,67222+30,9702xk</t>
    </r>
    <r>
      <rPr>
        <vertAlign val="subscript"/>
        <sz val="14"/>
        <rFont val="Times New Roman"/>
        <family val="1"/>
      </rPr>
      <t>L</t>
    </r>
  </si>
  <si>
    <r>
      <t>(4,16211+0,37837xk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)xL</t>
    </r>
  </si>
  <si>
    <r>
      <t>88,33646+8,03059xk</t>
    </r>
    <r>
      <rPr>
        <vertAlign val="subscript"/>
        <sz val="14"/>
        <rFont val="Times New Roman"/>
        <family val="1"/>
      </rPr>
      <t>L</t>
    </r>
  </si>
  <si>
    <r>
      <t>(1,06291+0,09663xk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)xL</t>
    </r>
  </si>
  <si>
    <r>
      <t>266,47275+24,22479xk</t>
    </r>
    <r>
      <rPr>
        <vertAlign val="subscript"/>
        <sz val="14"/>
        <rFont val="Times New Roman"/>
        <family val="1"/>
      </rPr>
      <t>L</t>
    </r>
  </si>
  <si>
    <r>
      <t>(3,44036+0,31276xk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)xL</t>
    </r>
  </si>
  <si>
    <t>39,333xL</t>
  </si>
  <si>
    <t>42,504xL</t>
  </si>
  <si>
    <t>Універсальний  парку залізниць при завантаженні до 72,5т</t>
  </si>
  <si>
    <t>Універсальний парку залізниць при завантаженні понад 72,5т</t>
  </si>
  <si>
    <t>Спеціальний (спеціалізований) парку залізниць при завантаженні до 72,5т</t>
  </si>
  <si>
    <t>Спеціальний (спеціалізований) парку залізниць при завантаженні понад 72,5т</t>
  </si>
  <si>
    <t>Ізотермічний парку залізниць при завантаженні до 40 т</t>
  </si>
  <si>
    <t>Ізотермічний парку залізниць при завантаженні понад 40т</t>
  </si>
  <si>
    <t>Цистерна парку залізниць
(нафта і нафтопродукти)</t>
  </si>
  <si>
    <t>Цистерна парку залізниць
(гази та вуглеводні)</t>
  </si>
  <si>
    <t>Цистерна парку залізниць
(спирти і феноли)</t>
  </si>
  <si>
    <t>Цистерна парку залізниць
(швидкопсувні вантажі)</t>
  </si>
  <si>
    <t>Цистерна парку залізниць
(інші наливні вантажі)</t>
  </si>
  <si>
    <t xml:space="preserve">Середньотоннажний 
контейнер власний або орендований (завантажений) у власному або орендованому вагоні </t>
  </si>
  <si>
    <t xml:space="preserve">Середньотоннажний 
контейнер залізниць (завантажений) у власному або орендованому вагоні </t>
  </si>
  <si>
    <t xml:space="preserve">Середньотоннажний 
контейнер власний або орендований 
(порожній) у власному або орендованому вагоні </t>
  </si>
  <si>
    <t xml:space="preserve">40(30)-футовий
  контейнер власний або орендований (завантажений) у вагонах парку залізниць </t>
  </si>
  <si>
    <t xml:space="preserve">10-футовий
 контейнер залізниць (завантажений) у власному або орендованому вагоні </t>
  </si>
  <si>
    <t xml:space="preserve">40(30)-футовий
 контейнер залізниць (завантажений) у власному або орендованому вагоні </t>
  </si>
  <si>
    <t xml:space="preserve">40(30)-футовий
контейнер  власний або орендований 
(порожній) у власному або орендованому вагоні </t>
  </si>
  <si>
    <t xml:space="preserve">10-футовий контейнер власний або орендований 
(порожній) у власному або орендованому вагоні </t>
  </si>
  <si>
    <t xml:space="preserve">40-футовий контейнер власний або орендований 
(порожній) у власному або орендованому вагоні </t>
  </si>
  <si>
    <t>Завантажений автопоїзд, автомобіль, причеп, напівпричеп або знімний автомобільний кузов, що перевозиться у вагоні парку залізниць</t>
  </si>
  <si>
    <t xml:space="preserve">Порожній автопоїзд, автомобіль, причеп, напівпричеп або знімний автомобільний кузов, що перевозиться у вагоні парку залізниць </t>
  </si>
  <si>
    <t xml:space="preserve">Порожній автопоїзд, автомобіль, причеп, напівпричеп або знімний автомобільний кузов, що перевозиться у власному, орендованому вагоні  </t>
  </si>
  <si>
    <t xml:space="preserve">Завантажений автопоїзд, автомобіль, причеп, напівпричеп або знімний автомобільний кузов, що перевозиться у власному, орендованому вагоні  </t>
  </si>
  <si>
    <t>Завантажені вагони парку залізниць</t>
  </si>
  <si>
    <t>1,79254xL</t>
  </si>
  <si>
    <t>0,35918xL</t>
  </si>
  <si>
    <t xml:space="preserve"> рейковий рухомий склад, крім вантажних (пасажирських)  вагонів з тарою понад 12,5 т/вісь
(за вісь)</t>
  </si>
  <si>
    <r>
      <t>(0,20711+5,31595xk+(0,00767+0,19688xk)хk</t>
    </r>
    <r>
      <rPr>
        <sz val="8"/>
        <rFont val="Times New Roman"/>
        <family val="1"/>
      </rPr>
      <t>L</t>
    </r>
    <r>
      <rPr>
        <sz val="14"/>
        <rFont val="Times New Roman"/>
        <family val="1"/>
      </rPr>
      <t>)</t>
    </r>
    <r>
      <rPr>
        <sz val="14"/>
        <rFont val="Times New Roman"/>
        <family val="1"/>
      </rPr>
      <t>xL</t>
    </r>
  </si>
  <si>
    <r>
      <t>(17,85314+5,85824xk+(0,66123+0,21697xk)хk</t>
    </r>
    <r>
      <rPr>
        <sz val="8"/>
        <rFont val="Times New Roman"/>
        <family val="1"/>
      </rPr>
      <t>L</t>
    </r>
    <r>
      <rPr>
        <sz val="14"/>
        <rFont val="Times New Roman"/>
        <family val="1"/>
      </rPr>
      <t>)</t>
    </r>
    <r>
      <rPr>
        <sz val="14"/>
        <rFont val="Times New Roman"/>
        <family val="1"/>
      </rPr>
      <t>xL</t>
    </r>
  </si>
  <si>
    <r>
      <t>(35,05399+9,09331xk+(1,2983+0,33679xk)хk</t>
    </r>
    <r>
      <rPr>
        <sz val="8"/>
        <rFont val="Times New Roman"/>
        <family val="1"/>
      </rPr>
      <t>L</t>
    </r>
    <r>
      <rPr>
        <sz val="14"/>
        <rFont val="Times New Roman"/>
        <family val="1"/>
      </rPr>
      <t>)</t>
    </r>
    <r>
      <rPr>
        <sz val="14"/>
        <rFont val="Times New Roman"/>
        <family val="1"/>
      </rPr>
      <t>xL</t>
    </r>
  </si>
  <si>
    <r>
      <t>(56,33115+10,15121xk+(2,08633+0,37597xk)хk</t>
    </r>
    <r>
      <rPr>
        <sz val="8"/>
        <rFont val="Times New Roman"/>
        <family val="1"/>
      </rPr>
      <t>L</t>
    </r>
    <r>
      <rPr>
        <sz val="14"/>
        <rFont val="Times New Roman"/>
        <family val="1"/>
      </rPr>
      <t>)</t>
    </r>
    <r>
      <rPr>
        <sz val="14"/>
        <rFont val="Times New Roman"/>
        <family val="1"/>
      </rPr>
      <t>xL</t>
    </r>
  </si>
  <si>
    <r>
      <t>(139,86297+10,16378xk+(5,18011+0,37644xk)хk</t>
    </r>
    <r>
      <rPr>
        <sz val="8"/>
        <rFont val="Times New Roman"/>
        <family val="1"/>
      </rPr>
      <t>L</t>
    </r>
    <r>
      <rPr>
        <sz val="14"/>
        <rFont val="Times New Roman"/>
        <family val="1"/>
      </rPr>
      <t>)</t>
    </r>
    <r>
      <rPr>
        <sz val="14"/>
        <rFont val="Times New Roman"/>
        <family val="1"/>
      </rPr>
      <t>xL</t>
    </r>
  </si>
  <si>
    <t>(0,49707+15,59983хk)xL</t>
  </si>
  <si>
    <t>(0,7456+15,59983хk)xL</t>
  </si>
  <si>
    <t>(26,47434+15,70672хk)xL</t>
  </si>
  <si>
    <r>
      <t>(2,60236+17,4718xk +(0,10409+0,69887xk)хk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)xL</t>
    </r>
  </si>
  <si>
    <r>
      <t>(3,3699+17,4718xk+ (0,13479+0,69887xk)хk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)xL</t>
    </r>
  </si>
  <si>
    <r>
      <t>(28,1391+17,60293xk+ (1,12556+0,70412xk)хk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)xL</t>
    </r>
  </si>
  <si>
    <r>
      <t>(54,15086+17,77887xk+ (2,16604+0,71115xk)хk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)xL</t>
    </r>
  </si>
  <si>
    <r>
      <t>(173,02154+18,89857xk+ (6,92086+0,75595xk)хk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)xL</t>
    </r>
  </si>
  <si>
    <r>
      <t>(2,11552+25,05729xk+ (0,16924+2,00458xk)хk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)xL</t>
    </r>
  </si>
  <si>
    <r>
      <t>(2,34564+25,05729xk+ (0,18765+2,00458xk)хk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)xL</t>
    </r>
  </si>
  <si>
    <r>
      <t>(25,38328+25,26233xk+ (2,03066+2,02099xk)хk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)xL</t>
    </r>
  </si>
  <si>
    <r>
      <t>(49,09879+25,49768xk+ (3,9279+2,03981xk)хk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)xL</t>
    </r>
  </si>
  <si>
    <r>
      <t>(0,12532+0,00931xk</t>
    </r>
    <r>
      <rPr>
        <vertAlign val="subscript"/>
        <sz val="18"/>
        <rFont val="Times New Roman"/>
        <family val="1"/>
      </rPr>
      <t>L</t>
    </r>
    <r>
      <rPr>
        <sz val="18"/>
        <rFont val="Times New Roman"/>
        <family val="1"/>
      </rPr>
      <t>)xLxk</t>
    </r>
  </si>
  <si>
    <t>за початково-кінцеві операції (ПКО)</t>
  </si>
  <si>
    <t>за операції руху  (ОР)</t>
  </si>
  <si>
    <t>за операції руху (ОР)</t>
  </si>
  <si>
    <t xml:space="preserve">Середньотоннажний 
контейнер залізниць (завантажений) у вагоні парку залізниць </t>
  </si>
  <si>
    <t xml:space="preserve">Середньотоннажний 
контейнер власний або орендований (завантажений) у вагоні парку залізниць </t>
  </si>
  <si>
    <t xml:space="preserve">Середньотоннажний 
контейнер власний або орендований 
(порожній) у вагоні парку залізниць </t>
  </si>
  <si>
    <t xml:space="preserve">10-футовий
 контейнер залізниць (завантажений) у вагоні парку залізниць </t>
  </si>
  <si>
    <t xml:space="preserve">10-футовий
 контейнер власний або орендований (завантажений) у вагоні парку залізниць </t>
  </si>
  <si>
    <t xml:space="preserve">10-футовий контейнер власний або орендований 
(порожній) у вагоні парку залізниць </t>
  </si>
  <si>
    <t xml:space="preserve">40(30)-футовий
 танк-контейнер залізниць (завантажений) у вагоні парку залізниць </t>
  </si>
  <si>
    <t xml:space="preserve">40(30)-футовий
 танк-контейнер власний або орендований (завантажений) у вагоні парку залізниць </t>
  </si>
  <si>
    <t xml:space="preserve">40(30)-футовий
 танк-контейнер власний або орендований (завантажений) у власному або орендованому вагоні </t>
  </si>
  <si>
    <t xml:space="preserve">40-футовий
 танк-контейнер залізниць (завантажений) у власному або орендованому вагоні </t>
  </si>
  <si>
    <t xml:space="preserve">40-футовий
 танк-контейнер  власний або орендований 
(порожній) у вагоні парку залізниць </t>
  </si>
  <si>
    <t xml:space="preserve">40(30)-футовий
 танк-контейнер  власний або орендований 
(порожній) у власному або орендованому вагоні </t>
  </si>
  <si>
    <t xml:space="preserve">40-футовий
 ізотермічний контейнер залізниць (завантажений) у вагоні парку залізниць </t>
  </si>
  <si>
    <t xml:space="preserve">40-футовий
 ізотермічний контейнер власний або орендований (завантажений) у вагоні парку залізниць </t>
  </si>
  <si>
    <t xml:space="preserve">40-футовий
 ізотермічний контейнер власний або орендований (завантажений) у власному або орендованому вагоні </t>
  </si>
  <si>
    <t xml:space="preserve">40-футовий
 ізотермічний контейнер залізниць (завантажений) у власному або орендованому вагоні </t>
  </si>
  <si>
    <t xml:space="preserve">40(30)-футовий
 ізотермічний контейнер  власний або орендований 
(порожній) у вагоні парку залізниць </t>
  </si>
  <si>
    <t xml:space="preserve">10-футовий
 контейнер  власний або орендований 
(порожній) у власному або орендованому вагоні </t>
  </si>
  <si>
    <t xml:space="preserve">40(30)-футовий
  контейнер залізниць (завантажений) у вагоні парку залізниць </t>
  </si>
  <si>
    <t xml:space="preserve">40-футовий контейнер власний або орендований 
(порожній) у вагоні парку залізниць </t>
  </si>
  <si>
    <t>Ізотермічний власний, орендований при завантаженні понад  40т</t>
  </si>
  <si>
    <t>3,77323хL</t>
  </si>
  <si>
    <t>2,92039xL</t>
  </si>
  <si>
    <t xml:space="preserve">де: </t>
  </si>
  <si>
    <t>Власний або орендований вагон  з навантаженням до 12,5 т/вісь
(за вагон)</t>
  </si>
  <si>
    <t xml:space="preserve"> Рейковий рухомий склад, крім вантажних (пасажирських)  вагонів з навантаженням понад 12,5 т/вісь (за вісь)</t>
  </si>
  <si>
    <t>14-, 12-вісний транспортер, 8-вісний зчеплений з однією проміжною платформою, одна секція 24-вісного зчіпного транспортера залізниць
(габаритні вантажі)</t>
  </si>
  <si>
    <t>14-, 12-вісний транспортер, 8-вісний зчеплений з однією проміжною платформою, одна секція 24-вісного зчіпного транспортера залізниць (негабаритні вантажі зі ступенями негабаритності: 1-2 нижній, 1-3 боковий, 1-2 верхній)</t>
  </si>
  <si>
    <t>14-, 12-вісний транспортер, 8-вісний зчеплений з однією проміжною платформою, одна секція 24-вісного зчіпного транспортера залізниць (негабаритні вантажі зі ступенями негабаритності: 3-4 нижній, 4 боковий, 3 верхній)</t>
  </si>
  <si>
    <t>14-, 12-вісний транспортер, 8-вісний зчеплений з однією проміжною платформою, одна секція 24-вісного зчіпного транспортера залізниць (негабаритні вантажі зі ступенями негабаритності: 5 нижній та 5 боковий)</t>
  </si>
  <si>
    <t>14-, 12-вісний транспортер, 8-вісний зчеплений з однією проміжною платформою, одна секція 24-вісного зчіпного транспортера залізниць (негабаритні вантажі зі ступенями негабаритності: 6 нижній та 6 боковий)</t>
  </si>
  <si>
    <t>14-, 12-вісний транспортер, 8-вісний зчеплений з однією проміжною платформою, одна секція 24-вісного зчіпного транспортера залізниць (понаднегабаритні вантажі)</t>
  </si>
  <si>
    <t>8-вісний, 12-, 14- вісний 
транспортер залізниць - з окремим локомотивом (понаднегабаритні вантажі)</t>
  </si>
  <si>
    <t>8-вісний, 12-, 14-вісний 
транспортер залізниць - з окремим локомотивом (негабаритні вантажі зі ступенями негабаритності: 6 нижній та 6 боковий)</t>
  </si>
  <si>
    <t>8-вісний, 12-, 14- вісний 
транспортер  залізниць - з окремим локомотивом (негабаритні вантажі зі ступенями негабаритності: 3-4 нижній, 4 боковий, 3 верхній)</t>
  </si>
  <si>
    <t>8-вісний, 12-, 14-вісний 
транспортер залізниць- з окремим локомотивом (негабаритні вантажі зі ступенями негабаритності: 5 нижній та 5 боковий)</t>
  </si>
  <si>
    <t>8-вісний, 12-, 14-вісний 
транспортер залізниць -  з окремим локомотивом (негабаритні вантажі зі ступенями негабаритності: 1-2 нижній, 1-3 боковий, 1-2 верхній)</t>
  </si>
  <si>
    <t>8-вісний, 12-, 14-вісний 
транспортер залізниць - з окремим локомотивом (габаритні вантажі)</t>
  </si>
  <si>
    <t>(0,05792+0,00429xkL)xkxL</t>
  </si>
  <si>
    <t>Вантажні (пасажирські) власні, орендовані вагони з навантаженням понад 12,5 т/вісь та інший рейковий рухомий склад</t>
  </si>
  <si>
    <t>Вантажні (пасажирські) власні, орендовані вагони з навантаженням до 12,5 т/вісь</t>
  </si>
  <si>
    <r>
      <rPr>
        <b/>
        <sz val="18"/>
        <rFont val="Times New Roman"/>
        <family val="1"/>
      </rPr>
      <t>Р</t>
    </r>
    <r>
      <rPr>
        <sz val="18"/>
        <rFont val="Times New Roman"/>
        <family val="1"/>
      </rPr>
      <t xml:space="preserve"> - розрахункова маса вантажу, тонн;</t>
    </r>
  </si>
  <si>
    <r>
      <rPr>
        <b/>
        <sz val="18"/>
        <rFont val="Times New Roman"/>
        <family val="1"/>
      </rPr>
      <t>L</t>
    </r>
    <r>
      <rPr>
        <sz val="18"/>
        <rFont val="Times New Roman"/>
        <family val="1"/>
      </rPr>
      <t xml:space="preserve"> - середня відстань тарифного поясу, км;</t>
    </r>
  </si>
  <si>
    <r>
      <t>85,46078+6,33043xk</t>
    </r>
    <r>
      <rPr>
        <vertAlign val="subscript"/>
        <sz val="14"/>
        <rFont val="Times New Roman"/>
        <family val="1"/>
      </rPr>
      <t>L</t>
    </r>
  </si>
  <si>
    <r>
      <t>35,10911+2,60067xk</t>
    </r>
    <r>
      <rPr>
        <vertAlign val="subscript"/>
        <sz val="14"/>
        <rFont val="Times New Roman"/>
        <family val="1"/>
      </rPr>
      <t>L</t>
    </r>
  </si>
  <si>
    <r>
      <t>(1,12208+0,08312xk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)xkxL</t>
    </r>
  </si>
  <si>
    <r>
      <t>(0,1446+0,01071xk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)xkxL</t>
    </r>
  </si>
  <si>
    <r>
      <t>12,95067+0,95931xk</t>
    </r>
    <r>
      <rPr>
        <vertAlign val="subscript"/>
        <sz val="14"/>
        <rFont val="Times New Roman"/>
        <family val="1"/>
      </rPr>
      <t>L</t>
    </r>
  </si>
  <si>
    <r>
      <t>(0,10098+0,00748xk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)xkxL</t>
    </r>
  </si>
  <si>
    <r>
      <t>(0,79381+0,0588xk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)xkxL</t>
    </r>
  </si>
  <si>
    <r>
      <t>22,15844+1,64137xk</t>
    </r>
    <r>
      <rPr>
        <vertAlign val="subscript"/>
        <sz val="14"/>
        <rFont val="Times New Roman"/>
        <family val="1"/>
      </rPr>
      <t>L</t>
    </r>
  </si>
  <si>
    <r>
      <t>(0,02851+0,00211xk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)xkxL</t>
    </r>
  </si>
  <si>
    <t>0,61939xkxL</t>
  </si>
  <si>
    <r>
      <t>170,92157+12,66086xk</t>
    </r>
    <r>
      <rPr>
        <vertAlign val="subscript"/>
        <sz val="14"/>
        <rFont val="Times New Roman"/>
        <family val="1"/>
      </rPr>
      <t>L</t>
    </r>
  </si>
  <si>
    <r>
      <t>64,22734+4,75758xk</t>
    </r>
    <r>
      <rPr>
        <vertAlign val="subscript"/>
        <sz val="14"/>
        <rFont val="Times New Roman"/>
        <family val="1"/>
      </rPr>
      <t>L</t>
    </r>
  </si>
  <si>
    <r>
      <t>(2,30735+0,17092xk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)xkxL</t>
    </r>
  </si>
  <si>
    <r>
      <t>(0,27463+0,02034xk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)xkxL</t>
    </r>
  </si>
  <si>
    <r>
      <t>25,90133+1,91862xk</t>
    </r>
    <r>
      <rPr>
        <vertAlign val="subscript"/>
        <sz val="14"/>
        <rFont val="Times New Roman"/>
        <family val="1"/>
      </rPr>
      <t>L</t>
    </r>
  </si>
  <si>
    <r>
      <t>(0,20195+0,01496xk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)xkxL</t>
    </r>
  </si>
  <si>
    <r>
      <t>(1,66318+0,1232xk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)xkxL</t>
    </r>
  </si>
  <si>
    <r>
      <t>38,32601+2,83896xk</t>
    </r>
    <r>
      <rPr>
        <vertAlign val="subscript"/>
        <sz val="14"/>
        <rFont val="Times New Roman"/>
        <family val="1"/>
      </rPr>
      <t>L</t>
    </r>
  </si>
  <si>
    <t>1,21541xkxL</t>
  </si>
  <si>
    <t>0,13199xkxL</t>
  </si>
  <si>
    <r>
      <t>341,84313+25,32172xk</t>
    </r>
    <r>
      <rPr>
        <vertAlign val="subscript"/>
        <sz val="14"/>
        <rFont val="Times New Roman"/>
        <family val="1"/>
      </rPr>
      <t>L</t>
    </r>
  </si>
  <si>
    <r>
      <t>130,52003+9,66815xk</t>
    </r>
    <r>
      <rPr>
        <vertAlign val="subscript"/>
        <sz val="14"/>
        <rFont val="Times New Roman"/>
        <family val="1"/>
      </rPr>
      <t>L</t>
    </r>
  </si>
  <si>
    <r>
      <t>(4,25303+0,31504xk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)xkxL</t>
    </r>
  </si>
  <si>
    <r>
      <t>(0,5268+0,03902xk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)xkxL</t>
    </r>
  </si>
  <si>
    <r>
      <t>56,53259+4,1876xk</t>
    </r>
    <r>
      <rPr>
        <vertAlign val="subscript"/>
        <sz val="14"/>
        <rFont val="Times New Roman"/>
        <family val="1"/>
      </rPr>
      <t>L</t>
    </r>
  </si>
  <si>
    <r>
      <t>(0,42224+0,03128xk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)xkxL</t>
    </r>
  </si>
  <si>
    <r>
      <t>(2,96637+0,21973xk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)xkxL</t>
    </r>
  </si>
  <si>
    <r>
      <t>73,98744+5,48055xk</t>
    </r>
    <r>
      <rPr>
        <vertAlign val="subscript"/>
        <sz val="14"/>
        <rFont val="Times New Roman"/>
        <family val="1"/>
      </rPr>
      <t>L</t>
    </r>
  </si>
  <si>
    <t>2,42769xkxL</t>
  </si>
  <si>
    <t>0,27598xkxL</t>
  </si>
  <si>
    <r>
      <t>(3,69111+0,27341xk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)xkxL</t>
    </r>
  </si>
  <si>
    <r>
      <t>(2,56761+0,19019xk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)xkxL</t>
    </r>
  </si>
  <si>
    <r>
      <t>(4,96482+0,36776xk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)xkxL</t>
    </r>
  </si>
  <si>
    <r>
      <t>(0,84767+0,06279xk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)xkxL</t>
    </r>
  </si>
  <si>
    <r>
      <t>(0,74311+0,05505xk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)xkxL</t>
    </r>
  </si>
  <si>
    <r>
      <t>(3,43159+0,25419xk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)xkxL</t>
    </r>
  </si>
  <si>
    <t>2,25004xkxL</t>
  </si>
  <si>
    <t>0,37776xkxL</t>
  </si>
  <si>
    <r>
      <t>(3,82448+0,34768xk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)xkxL</t>
    </r>
  </si>
  <si>
    <r>
      <t>(0,88253+0,08023xk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)xkxL</t>
    </r>
  </si>
  <si>
    <r>
      <t>(7,12149+0,64741xk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)xkxL</t>
    </r>
  </si>
  <si>
    <r>
      <t>(1,55981+0,1418xk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)xkxL</t>
    </r>
  </si>
  <si>
    <r>
      <t>(6,9897+0,63542xk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)xkxL</t>
    </r>
  </si>
  <si>
    <r>
      <t>(1,15045+0,10459xk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)xkxL</t>
    </r>
  </si>
  <si>
    <r>
      <t>(2,58237+0,23476xk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)xkxL</t>
    </r>
  </si>
  <si>
    <r>
      <t>(4,77116+0,43374xk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)xkxL</t>
    </r>
  </si>
  <si>
    <r>
      <t>(2,71415+0,24674xk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)xkxL</t>
    </r>
  </si>
  <si>
    <r>
      <t>(0,57682+0,05244xk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)xkxL</t>
    </r>
  </si>
  <si>
    <r>
      <t>(4,90295+0,44572xk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)xkxL</t>
    </r>
  </si>
  <si>
    <r>
      <t>(1,01948+0,09268xk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)xkxL</t>
    </r>
  </si>
  <si>
    <t>1,99972xkxL</t>
  </si>
  <si>
    <t>0,35887xkxL</t>
  </si>
  <si>
    <t>3,99565xkxL</t>
  </si>
  <si>
    <t>0,71775xkxL</t>
  </si>
  <si>
    <r>
      <t>(6,37656+0,47234xk</t>
    </r>
    <r>
      <rPr>
        <vertAlign val="subscript"/>
        <sz val="18"/>
        <rFont val="Times New Roman"/>
        <family val="1"/>
      </rPr>
      <t>L</t>
    </r>
    <r>
      <rPr>
        <sz val="18"/>
        <rFont val="Times New Roman"/>
        <family val="1"/>
      </rPr>
      <t>+
+Px(0,0205+0,00152xk</t>
    </r>
    <r>
      <rPr>
        <vertAlign val="subscript"/>
        <sz val="18"/>
        <rFont val="Times New Roman"/>
        <family val="1"/>
      </rPr>
      <t>L</t>
    </r>
    <r>
      <rPr>
        <sz val="18"/>
        <rFont val="Times New Roman"/>
        <family val="1"/>
      </rPr>
      <t>))xLxk</t>
    </r>
  </si>
  <si>
    <r>
      <t>28818,95+2134,7371xk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+</t>
    </r>
    <r>
      <rPr>
        <sz val="14"/>
        <rFont val="Times New Roman"/>
        <family val="1"/>
      </rPr>
      <t>(248,45726+18,40424xk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)xL</t>
    </r>
  </si>
  <si>
    <r>
      <t>29002,888+2148,3621xk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+</t>
    </r>
    <r>
      <rPr>
        <sz val="14"/>
        <rFont val="Times New Roman"/>
        <family val="1"/>
      </rPr>
      <t>(266,09773+19,71094xk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)xL</t>
    </r>
  </si>
  <si>
    <r>
      <t>31444,233+2329,2025xk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+</t>
    </r>
    <r>
      <rPr>
        <sz val="14"/>
        <rFont val="Times New Roman"/>
        <family val="1"/>
      </rPr>
      <t>(395,79242+29,31796xk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)xL</t>
    </r>
  </si>
  <si>
    <r>
      <t>32039,122+2373,2683xk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+</t>
    </r>
    <r>
      <rPr>
        <sz val="14"/>
        <rFont val="Times New Roman"/>
        <family val="1"/>
      </rPr>
      <t>(560,27112+41,50156xk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)xL</t>
    </r>
  </si>
  <si>
    <r>
      <t>32813,003+2430,5928xk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+</t>
    </r>
    <r>
      <rPr>
        <sz val="14"/>
        <rFont val="Times New Roman"/>
        <family val="1"/>
      </rPr>
      <t>(723,01063+53,55634xk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)xL</t>
    </r>
  </si>
  <si>
    <r>
      <t>34039,411+2521,4378xk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+</t>
    </r>
    <r>
      <rPr>
        <sz val="14"/>
        <rFont val="Times New Roman"/>
        <family val="1"/>
      </rPr>
      <t>(1341,6692+99,3829xk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)xL</t>
    </r>
  </si>
  <si>
    <r>
      <t>12178,499+902,11105хk</t>
    </r>
    <r>
      <rPr>
        <vertAlign val="subscript"/>
        <sz val="14"/>
        <rFont val="Times New Roman"/>
        <family val="1"/>
      </rPr>
      <t>L</t>
    </r>
  </si>
  <si>
    <t>974, 3225</t>
  </si>
  <si>
    <r>
      <t>((0,25885+0,01917xk</t>
    </r>
    <r>
      <rPr>
        <vertAlign val="subscript"/>
        <sz val="18"/>
        <rFont val="Times New Roman"/>
        <family val="1"/>
      </rPr>
      <t>L</t>
    </r>
    <r>
      <rPr>
        <sz val="18"/>
        <rFont val="Times New Roman"/>
        <family val="1"/>
      </rPr>
      <t>)xk+
+0,00222+0,00016xk</t>
    </r>
    <r>
      <rPr>
        <vertAlign val="subscript"/>
        <sz val="18"/>
        <rFont val="Times New Roman"/>
        <family val="1"/>
      </rPr>
      <t>L</t>
    </r>
    <r>
      <rPr>
        <sz val="18"/>
        <rFont val="Times New Roman"/>
        <family val="1"/>
      </rPr>
      <t>)xL</t>
    </r>
  </si>
  <si>
    <t>0,658343xLxk</t>
  </si>
  <si>
    <t>0,710481xLxk</t>
  </si>
  <si>
    <t>0,066xkxL</t>
  </si>
  <si>
    <r>
      <t>(3,69269+0,3357xk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)xkxL</t>
    </r>
  </si>
  <si>
    <r>
      <t>(0,57522+0,05229xk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)xkxL</t>
    </r>
  </si>
  <si>
    <t xml:space="preserve">20(24)-футовий
  контейнер залізниць (завантажений) у вагонах парку залізниць </t>
  </si>
  <si>
    <t xml:space="preserve">20(24)-футовий
  контейнер власний або орендований (завантажений) у вагоні парку залізниць </t>
  </si>
  <si>
    <t xml:space="preserve">20(24)-футовий
  контейнер  власний або орендований 
(порожній) у власному або орендованому вагоні </t>
  </si>
  <si>
    <t xml:space="preserve">20(24)-футовий
 контейнер залізниць (завантажений) у власному або орендованому вагоні </t>
  </si>
  <si>
    <t xml:space="preserve">20(24)-футовий контейнер власний або орендований 
(порожній) у вагоні парку залізниць </t>
  </si>
  <si>
    <t xml:space="preserve">20(24)-футовий контейнер власний або орендований 
(порожній) у власному або орендованому вагоні </t>
  </si>
  <si>
    <t xml:space="preserve">20(24)-футовий
 танк-контейнер залізниць (завантажений) у вагоні парку залізниць </t>
  </si>
  <si>
    <t xml:space="preserve">20(24)-футовий
 танк-контейнер власний або орендований (завантажений) у вагоні парку залізниць </t>
  </si>
  <si>
    <t xml:space="preserve">20(24)-футовий
 танк-контейнер власний або орендований (завантажений) у власному або орендованому вагоні </t>
  </si>
  <si>
    <t xml:space="preserve">20(24)-футовий
 танк-контейнер залізниць (завантажений) у власному або орендованому вагоні </t>
  </si>
  <si>
    <t xml:space="preserve">20(24)-футовий
 танк-контейнер  власний або орендований 
(порожній) у вагоні парку залізниць </t>
  </si>
  <si>
    <t xml:space="preserve">20(24)-футовий
 танк-контейнер  власний або орендований 
(порожній) у власному або орендованому вагоні </t>
  </si>
  <si>
    <t xml:space="preserve">20(24)-футовий
 ізотермічний контейнер  власний або орендований 
(порожній) у вагоні парку залізниць </t>
  </si>
  <si>
    <t xml:space="preserve">20(24)-футовий
 ізотермічний контейнер залізниць (завантажений) у власному або орендованому вагоні </t>
  </si>
  <si>
    <t xml:space="preserve">20(24)-футовий
 ізотермічний контейнер власний або орендований (завантажений) у власному або орендованому вагоні </t>
  </si>
  <si>
    <t xml:space="preserve">20(24)-футовий
 ізотермічний контейнер власний або орендований (завантажений) у вагоні парку залізниць </t>
  </si>
  <si>
    <t xml:space="preserve">20(24)-футовий
 ізотермічний контейнер залізниць (завантажений) у вагоні парку залізниць </t>
  </si>
  <si>
    <t>2. Розрахункові формули для тарифних схем</t>
  </si>
  <si>
    <t xml:space="preserve">40(30)-футовий 
 ізотермічний контейнер  власний або орендований 
(порожній) у вагоні парку залізниць </t>
  </si>
  <si>
    <r>
      <rPr>
        <b/>
        <sz val="18"/>
        <rFont val="Times New Roman"/>
        <family val="1"/>
      </rPr>
      <t>k</t>
    </r>
    <r>
      <rPr>
        <b/>
        <vertAlign val="subscript"/>
        <sz val="18"/>
        <rFont val="Times New Roman"/>
        <family val="1"/>
      </rPr>
      <t>L</t>
    </r>
    <r>
      <rPr>
        <vertAlign val="subscript"/>
        <sz val="18"/>
        <rFont val="Times New Roman"/>
        <family val="1"/>
      </rPr>
      <t>-</t>
    </r>
    <r>
      <rPr>
        <sz val="18"/>
        <rFont val="Times New Roman"/>
        <family val="1"/>
      </rPr>
      <t xml:space="preserve"> коефіцієнт, що коригує вартість перевезення залежно від інтенсивності вантажних операцій;
</t>
    </r>
  </si>
  <si>
    <r>
      <rPr>
        <b/>
        <sz val="18"/>
        <rFont val="Times New Roman"/>
        <family val="1"/>
      </rPr>
      <t>k</t>
    </r>
    <r>
      <rPr>
        <sz val="18"/>
        <rFont val="Times New Roman"/>
        <family val="1"/>
      </rPr>
      <t xml:space="preserve"> - коефіцієнт, що коригує вартість за операцію руху залежно від відстані перевезення; </t>
    </r>
  </si>
  <si>
    <r>
      <t>418,09773+30,9702хk</t>
    </r>
    <r>
      <rPr>
        <vertAlign val="subscript"/>
        <sz val="18"/>
        <color indexed="8"/>
        <rFont val="Times New Roman"/>
        <family val="1"/>
      </rPr>
      <t>L</t>
    </r>
  </si>
  <si>
    <r>
      <t>4,74782+0,35169хk</t>
    </r>
    <r>
      <rPr>
        <vertAlign val="subscript"/>
        <sz val="18"/>
        <color indexed="8"/>
        <rFont val="Times New Roman"/>
        <family val="1"/>
      </rPr>
      <t>L</t>
    </r>
  </si>
  <si>
    <t>406,99274+30,14761хkL</t>
  </si>
  <si>
    <t>4,59424+0,33731хkL</t>
  </si>
  <si>
    <r>
      <t>418,09773+30,9702хk</t>
    </r>
    <r>
      <rPr>
        <vertAlign val="subscript"/>
        <sz val="18"/>
        <rFont val="Times New Roman"/>
        <family val="1"/>
      </rPr>
      <t>L</t>
    </r>
  </si>
  <si>
    <r>
      <t>5,80691+0,43014хk</t>
    </r>
    <r>
      <rPr>
        <vertAlign val="subscript"/>
        <sz val="18"/>
        <rFont val="Times New Roman"/>
        <family val="1"/>
      </rPr>
      <t>L</t>
    </r>
  </si>
  <si>
    <r>
      <t>386,35865+28,61916хk</t>
    </r>
    <r>
      <rPr>
        <vertAlign val="subscript"/>
        <sz val="18"/>
        <rFont val="Times New Roman"/>
        <family val="1"/>
      </rPr>
      <t>L</t>
    </r>
  </si>
  <si>
    <r>
      <t>5,36609+0,39749хk</t>
    </r>
    <r>
      <rPr>
        <vertAlign val="subscript"/>
        <sz val="18"/>
        <rFont val="Times New Roman"/>
        <family val="1"/>
      </rPr>
      <t>L</t>
    </r>
  </si>
  <si>
    <r>
      <t>108,41293+8,03059хk</t>
    </r>
    <r>
      <rPr>
        <vertAlign val="subscript"/>
        <sz val="18"/>
        <color indexed="8"/>
        <rFont val="Times New Roman"/>
        <family val="1"/>
      </rPr>
      <t>L</t>
    </r>
  </si>
  <si>
    <r>
      <t>0,99498+0,0737хk</t>
    </r>
    <r>
      <rPr>
        <vertAlign val="subscript"/>
        <sz val="18"/>
        <color indexed="8"/>
        <rFont val="Times New Roman"/>
        <family val="1"/>
      </rPr>
      <t>L</t>
    </r>
  </si>
  <si>
    <r>
      <t>85,32828+6,32061хk</t>
    </r>
    <r>
      <rPr>
        <vertAlign val="subscript"/>
        <sz val="18"/>
        <rFont val="Times New Roman"/>
        <family val="1"/>
      </rPr>
      <t>L</t>
    </r>
  </si>
  <si>
    <r>
      <t>1,18512+0,08779хk</t>
    </r>
    <r>
      <rPr>
        <vertAlign val="subscript"/>
        <sz val="18"/>
        <rFont val="Times New Roman"/>
        <family val="1"/>
      </rPr>
      <t>L</t>
    </r>
  </si>
  <si>
    <r>
      <t>366,99762+33,36342хk</t>
    </r>
    <r>
      <rPr>
        <vertAlign val="subscript"/>
        <sz val="18"/>
        <rFont val="Times New Roman"/>
        <family val="1"/>
      </rPr>
      <t>L</t>
    </r>
  </si>
  <si>
    <r>
      <t>9,17494+0,83409хk</t>
    </r>
    <r>
      <rPr>
        <vertAlign val="subscript"/>
        <sz val="18"/>
        <rFont val="Times New Roman"/>
        <family val="1"/>
      </rPr>
      <t>L</t>
    </r>
  </si>
  <si>
    <r>
      <t>425,84027+38,71275хk</t>
    </r>
    <r>
      <rPr>
        <vertAlign val="subscript"/>
        <sz val="18"/>
        <rFont val="Times New Roman"/>
        <family val="1"/>
      </rPr>
      <t>L</t>
    </r>
  </si>
  <si>
    <t>Універсальний, спеціальний власний, орендований вагони
(технічне майно)</t>
  </si>
  <si>
    <t>інфраструктурна (І - з урахуванням локомотивної тяги)</t>
  </si>
  <si>
    <r>
      <t>10,64601+0,96782хk</t>
    </r>
    <r>
      <rPr>
        <vertAlign val="subscript"/>
        <sz val="18"/>
        <rFont val="Times New Roman"/>
        <family val="1"/>
      </rPr>
      <t>L</t>
    </r>
  </si>
  <si>
    <r>
      <t>396,41894+36,03808хk</t>
    </r>
    <r>
      <rPr>
        <vertAlign val="subscript"/>
        <sz val="18"/>
        <rFont val="Times New Roman"/>
        <family val="1"/>
      </rPr>
      <t>L</t>
    </r>
  </si>
  <si>
    <r>
      <t>9,91048+0,90095хk</t>
    </r>
    <r>
      <rPr>
        <vertAlign val="subscript"/>
        <sz val="18"/>
        <rFont val="Times New Roman"/>
        <family val="1"/>
      </rPr>
      <t>L</t>
    </r>
  </si>
  <si>
    <r>
      <t>11,40266+0,84464хk</t>
    </r>
    <r>
      <rPr>
        <vertAlign val="subscript"/>
        <sz val="18"/>
        <rFont val="Times New Roman"/>
        <family val="1"/>
      </rPr>
      <t>L</t>
    </r>
  </si>
  <si>
    <r>
      <t>11,40265+0,84464хk</t>
    </r>
    <r>
      <rPr>
        <vertAlign val="subscript"/>
        <sz val="18"/>
        <rFont val="Times New Roman"/>
        <family val="1"/>
      </rPr>
      <t>L</t>
    </r>
  </si>
  <si>
    <r>
      <t>24,12102+1,78674хk</t>
    </r>
    <r>
      <rPr>
        <vertAlign val="subscript"/>
        <sz val="18"/>
        <rFont val="Times New Roman"/>
        <family val="1"/>
      </rPr>
      <t>L</t>
    </r>
  </si>
  <si>
    <r>
      <t>3,15664+0,23383хk</t>
    </r>
    <r>
      <rPr>
        <vertAlign val="subscript"/>
        <sz val="18"/>
        <rFont val="Times New Roman"/>
        <family val="1"/>
      </rPr>
      <t>L</t>
    </r>
  </si>
  <si>
    <r>
      <t>10,9094+0,8082хk</t>
    </r>
    <r>
      <rPr>
        <vertAlign val="subscript"/>
        <sz val="18"/>
        <rFont val="Times New Roman"/>
        <family val="1"/>
      </rPr>
      <t>L</t>
    </r>
  </si>
  <si>
    <r>
      <t>6,0299+0,44666хk</t>
    </r>
    <r>
      <rPr>
        <vertAlign val="subscript"/>
        <sz val="18"/>
        <rFont val="Times New Roman"/>
        <family val="1"/>
      </rPr>
      <t>L</t>
    </r>
  </si>
  <si>
    <r>
      <t>3,61794+0,268хk</t>
    </r>
    <r>
      <rPr>
        <vertAlign val="subscript"/>
        <sz val="18"/>
        <rFont val="Times New Roman"/>
        <family val="1"/>
      </rPr>
      <t>L</t>
    </r>
  </si>
  <si>
    <r>
      <t>19,59833+1,45173хk</t>
    </r>
    <r>
      <rPr>
        <vertAlign val="subscript"/>
        <sz val="18"/>
        <rFont val="Times New Roman"/>
        <family val="1"/>
      </rPr>
      <t>L</t>
    </r>
  </si>
  <si>
    <r>
      <t>18,93852+1,40286хk</t>
    </r>
    <r>
      <rPr>
        <vertAlign val="subscript"/>
        <sz val="18"/>
        <rFont val="Times New Roman"/>
        <family val="1"/>
      </rPr>
      <t>L</t>
    </r>
  </si>
  <si>
    <r>
      <t>34,84148+2,58085хk</t>
    </r>
    <r>
      <rPr>
        <vertAlign val="subscript"/>
        <sz val="18"/>
        <rFont val="Times New Roman"/>
        <family val="1"/>
      </rPr>
      <t>L</t>
    </r>
  </si>
  <si>
    <r>
      <t>26,15768+1,93761хk</t>
    </r>
    <r>
      <rPr>
        <vertAlign val="subscript"/>
        <sz val="18"/>
        <rFont val="Times New Roman"/>
        <family val="1"/>
      </rPr>
      <t>L</t>
    </r>
  </si>
  <si>
    <r>
      <t>12,54293+0,9291хk</t>
    </r>
    <r>
      <rPr>
        <vertAlign val="subscript"/>
        <sz val="18"/>
        <rFont val="Times New Roman"/>
        <family val="1"/>
      </rPr>
      <t>L</t>
    </r>
  </si>
  <si>
    <r>
      <t>12,12065+0,89782хk</t>
    </r>
    <r>
      <rPr>
        <vertAlign val="subscript"/>
        <sz val="18"/>
        <rFont val="Times New Roman"/>
        <family val="1"/>
      </rPr>
      <t>L</t>
    </r>
  </si>
  <si>
    <r>
      <t>5,65303+0,41874хk</t>
    </r>
    <r>
      <rPr>
        <vertAlign val="subscript"/>
        <sz val="18"/>
        <rFont val="Times New Roman"/>
        <family val="1"/>
      </rPr>
      <t>L</t>
    </r>
  </si>
  <si>
    <t>Універсальний, спеціальний вагон залізниць 
(технічне майно)</t>
  </si>
  <si>
    <t>Універсальний, спеціальний власний, орендований вагони
(вибуховий вантаж)</t>
  </si>
  <si>
    <t>Універсальний, спеціальний вагон залізниць
(вибуховий вантаж)</t>
  </si>
  <si>
    <t>4,24684xL</t>
  </si>
  <si>
    <r>
      <t>(478,33706+35,43238xk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>)xL</t>
    </r>
  </si>
  <si>
    <r>
      <t>(0,28059+0,02078xk</t>
    </r>
    <r>
      <rPr>
        <vertAlign val="subscript"/>
        <sz val="18"/>
        <rFont val="Times New Roman"/>
        <family val="1"/>
      </rPr>
      <t>L</t>
    </r>
    <r>
      <rPr>
        <sz val="18"/>
        <rFont val="Times New Roman"/>
        <family val="1"/>
      </rPr>
      <t>)xLxk</t>
    </r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</si>
</sst>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.##0"/>
    <numFmt numFmtId="177" formatCode="0.00000_ ;\-0.00000\ "/>
    <numFmt numFmtId="178" formatCode="0.00000"/>
    <numFmt numFmtId="179" formatCode="_-* #.##0.00_р_._-;\-* #.##0.00_р_._-;_-* &quot;-&quot;??_р_._-;_-@_-"/>
    <numFmt numFmtId="180" formatCode="#,##0.0"/>
    <numFmt numFmtId="181" formatCode="#.##0.0"/>
    <numFmt numFmtId="182" formatCode="#.##0.00"/>
    <numFmt numFmtId="183" formatCode="#.##0."/>
    <numFmt numFmtId="184" formatCode="[$-FC19]d\ mmmm\ yyyy\ \г\."/>
    <numFmt numFmtId="185" formatCode="#.##"/>
    <numFmt numFmtId="186" formatCode="#.#"/>
    <numFmt numFmtId="187" formatCode="#"/>
    <numFmt numFmtId="188" formatCode="#.###"/>
    <numFmt numFmtId="189" formatCode="#.####"/>
    <numFmt numFmtId="190" formatCode="#.#####"/>
    <numFmt numFmtId="191" formatCode="#.0"/>
    <numFmt numFmtId="192" formatCode="#.00"/>
    <numFmt numFmtId="193" formatCode="#.000"/>
    <numFmt numFmtId="194" formatCode="#.0000"/>
    <numFmt numFmtId="195" formatCode="#.00000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vertAlign val="subscript"/>
      <sz val="14"/>
      <name val="Times New Roman"/>
      <family val="1"/>
    </font>
    <font>
      <sz val="18"/>
      <name val="Times New Roman"/>
      <family val="1"/>
    </font>
    <font>
      <vertAlign val="subscript"/>
      <sz val="18"/>
      <name val="Times New Roman"/>
      <family val="1"/>
    </font>
    <font>
      <b/>
      <sz val="18"/>
      <name val="Times New Roman"/>
      <family val="1"/>
    </font>
    <font>
      <b/>
      <vertAlign val="subscript"/>
      <sz val="18"/>
      <name val="Times New Roman"/>
      <family val="1"/>
    </font>
    <font>
      <vertAlign val="subscript"/>
      <sz val="16"/>
      <name val="Times New Roman"/>
      <family val="1"/>
    </font>
    <font>
      <sz val="18"/>
      <color indexed="8"/>
      <name val="Times New Roman"/>
      <family val="1"/>
    </font>
    <font>
      <vertAlign val="subscript"/>
      <sz val="18"/>
      <color indexed="8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8" fillId="0" borderId="12" xfId="0" applyNumberFormat="1" applyFont="1" applyBorder="1" applyAlignment="1">
      <alignment/>
    </xf>
    <xf numFmtId="0" fontId="8" fillId="0" borderId="12" xfId="0" applyFont="1" applyBorder="1" applyAlignment="1">
      <alignment horizontal="right" vertical="center"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 horizontal="right" vertical="center"/>
    </xf>
    <xf numFmtId="0" fontId="8" fillId="0" borderId="16" xfId="0" applyFont="1" applyBorder="1" applyAlignment="1">
      <alignment/>
    </xf>
    <xf numFmtId="0" fontId="8" fillId="0" borderId="16" xfId="0" applyFont="1" applyBorder="1" applyAlignment="1">
      <alignment horizontal="right" vertical="center"/>
    </xf>
    <xf numFmtId="0" fontId="4" fillId="0" borderId="0" xfId="0" applyFont="1" applyFill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3" fontId="10" fillId="0" borderId="12" xfId="0" applyNumberFormat="1" applyFont="1" applyBorder="1" applyAlignment="1">
      <alignment horizontal="center" vertical="center" wrapText="1"/>
    </xf>
    <xf numFmtId="3" fontId="10" fillId="0" borderId="14" xfId="0" applyNumberFormat="1" applyFont="1" applyBorder="1" applyAlignment="1">
      <alignment horizontal="center" vertical="center" wrapText="1"/>
    </xf>
    <xf numFmtId="3" fontId="10" fillId="0" borderId="16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189" fontId="8" fillId="0" borderId="10" xfId="0" applyNumberFormat="1" applyFont="1" applyFill="1" applyBorder="1" applyAlignment="1">
      <alignment horizontal="center" vertical="center" wrapText="1"/>
    </xf>
    <xf numFmtId="190" fontId="8" fillId="0" borderId="1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/>
    </xf>
    <xf numFmtId="0" fontId="12" fillId="0" borderId="1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95" fontId="8" fillId="0" borderId="10" xfId="0" applyNumberFormat="1" applyFont="1" applyFill="1" applyBorder="1" applyAlignment="1">
      <alignment horizontal="center" vertical="center" wrapText="1"/>
    </xf>
    <xf numFmtId="178" fontId="8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49" fontId="12" fillId="0" borderId="16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distributed" wrapText="1"/>
    </xf>
    <xf numFmtId="49" fontId="12" fillId="0" borderId="16" xfId="0" applyNumberFormat="1" applyFont="1" applyFill="1" applyBorder="1" applyAlignment="1">
      <alignment horizontal="center" vertical="distributed" wrapText="1"/>
    </xf>
    <xf numFmtId="49" fontId="14" fillId="0" borderId="0" xfId="0" applyNumberFormat="1" applyFont="1" applyFill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left" vertical="center" wrapText="1"/>
    </xf>
    <xf numFmtId="0" fontId="12" fillId="0" borderId="0" xfId="0" applyFont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justify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F26"/>
  <sheetViews>
    <sheetView tabSelected="1" view="pageBreakPreview" zoomScale="50" zoomScaleSheetLayoutView="50" zoomScalePageLayoutView="82" workbookViewId="0" topLeftCell="A1">
      <selection activeCell="E22" sqref="E22"/>
    </sheetView>
  </sheetViews>
  <sheetFormatPr defaultColWidth="9.00390625" defaultRowHeight="12.75"/>
  <cols>
    <col min="1" max="1" width="16.875" style="2" customWidth="1"/>
    <col min="2" max="6" width="56.875" style="1" customWidth="1"/>
    <col min="7" max="16384" width="9.125" style="1" customWidth="1"/>
  </cols>
  <sheetData>
    <row r="1" spans="1:6" s="5" customFormat="1" ht="32.25" customHeight="1">
      <c r="A1" s="59" t="s">
        <v>581</v>
      </c>
      <c r="B1" s="59"/>
      <c r="C1" s="59"/>
      <c r="D1" s="59"/>
      <c r="E1" s="59"/>
      <c r="F1" s="59"/>
    </row>
    <row r="2" spans="1:6" s="30" customFormat="1" ht="61.5" customHeight="1">
      <c r="A2" s="61" t="s">
        <v>130</v>
      </c>
      <c r="B2" s="60" t="s">
        <v>51</v>
      </c>
      <c r="C2" s="60" t="s">
        <v>132</v>
      </c>
      <c r="D2" s="60"/>
      <c r="E2" s="60"/>
      <c r="F2" s="60"/>
    </row>
    <row r="3" spans="1:6" s="30" customFormat="1" ht="34.5" customHeight="1">
      <c r="A3" s="61"/>
      <c r="B3" s="60"/>
      <c r="C3" s="60" t="s">
        <v>449</v>
      </c>
      <c r="D3" s="60"/>
      <c r="E3" s="60" t="s">
        <v>450</v>
      </c>
      <c r="F3" s="60"/>
    </row>
    <row r="4" spans="1:6" s="30" customFormat="1" ht="68.25" customHeight="1">
      <c r="A4" s="61"/>
      <c r="B4" s="60"/>
      <c r="C4" s="31" t="s">
        <v>601</v>
      </c>
      <c r="D4" s="31" t="s">
        <v>22</v>
      </c>
      <c r="E4" s="31" t="s">
        <v>601</v>
      </c>
      <c r="F4" s="31" t="s">
        <v>22</v>
      </c>
    </row>
    <row r="5" spans="1:6" s="7" customFormat="1" ht="81.75" customHeight="1">
      <c r="A5" s="54" t="s">
        <v>20</v>
      </c>
      <c r="B5" s="32" t="s">
        <v>403</v>
      </c>
      <c r="C5" s="37" t="s">
        <v>585</v>
      </c>
      <c r="D5" s="37" t="s">
        <v>593</v>
      </c>
      <c r="E5" s="37" t="s">
        <v>155</v>
      </c>
      <c r="F5" s="37" t="s">
        <v>156</v>
      </c>
    </row>
    <row r="6" spans="1:6" s="7" customFormat="1" ht="81.75" customHeight="1">
      <c r="A6" s="55"/>
      <c r="B6" s="32" t="s">
        <v>404</v>
      </c>
      <c r="C6" s="37" t="s">
        <v>586</v>
      </c>
      <c r="D6" s="37" t="s">
        <v>594</v>
      </c>
      <c r="E6" s="37" t="s">
        <v>157</v>
      </c>
      <c r="F6" s="37" t="s">
        <v>158</v>
      </c>
    </row>
    <row r="7" spans="1:6" s="7" customFormat="1" ht="103.5" customHeight="1">
      <c r="A7" s="55"/>
      <c r="B7" s="32" t="s">
        <v>29</v>
      </c>
      <c r="C7" s="37" t="s">
        <v>587</v>
      </c>
      <c r="D7" s="37" t="s">
        <v>131</v>
      </c>
      <c r="E7" s="39" t="s">
        <v>159</v>
      </c>
      <c r="F7" s="37" t="s">
        <v>39</v>
      </c>
    </row>
    <row r="8" spans="1:6" s="7" customFormat="1" ht="91.5" customHeight="1">
      <c r="A8" s="56"/>
      <c r="B8" s="32" t="s">
        <v>30</v>
      </c>
      <c r="C8" s="37" t="s">
        <v>588</v>
      </c>
      <c r="D8" s="38" t="s">
        <v>131</v>
      </c>
      <c r="E8" s="37" t="s">
        <v>160</v>
      </c>
      <c r="F8" s="37" t="s">
        <v>39</v>
      </c>
    </row>
    <row r="9" spans="1:6" s="7" customFormat="1" ht="69.75">
      <c r="A9" s="54" t="s">
        <v>21</v>
      </c>
      <c r="B9" s="32" t="s">
        <v>405</v>
      </c>
      <c r="C9" s="39" t="s">
        <v>589</v>
      </c>
      <c r="D9" s="39" t="s">
        <v>595</v>
      </c>
      <c r="E9" s="39" t="s">
        <v>161</v>
      </c>
      <c r="F9" s="39" t="s">
        <v>162</v>
      </c>
    </row>
    <row r="10" spans="1:6" s="7" customFormat="1" ht="69.75">
      <c r="A10" s="55"/>
      <c r="B10" s="32" t="s">
        <v>406</v>
      </c>
      <c r="C10" s="39" t="s">
        <v>590</v>
      </c>
      <c r="D10" s="39" t="s">
        <v>596</v>
      </c>
      <c r="E10" s="39" t="s">
        <v>448</v>
      </c>
      <c r="F10" s="39" t="s">
        <v>163</v>
      </c>
    </row>
    <row r="11" spans="1:6" s="7" customFormat="1" ht="69.75">
      <c r="A11" s="55"/>
      <c r="B11" s="32" t="s">
        <v>31</v>
      </c>
      <c r="C11" s="39" t="s">
        <v>591</v>
      </c>
      <c r="D11" s="40" t="s">
        <v>131</v>
      </c>
      <c r="E11" s="39" t="s">
        <v>549</v>
      </c>
      <c r="F11" s="39" t="s">
        <v>39</v>
      </c>
    </row>
    <row r="12" spans="1:6" s="7" customFormat="1" ht="69.75">
      <c r="A12" s="56"/>
      <c r="B12" s="32" t="s">
        <v>32</v>
      </c>
      <c r="C12" s="39" t="s">
        <v>592</v>
      </c>
      <c r="D12" s="40" t="s">
        <v>131</v>
      </c>
      <c r="E12" s="39" t="s">
        <v>152</v>
      </c>
      <c r="F12" s="39" t="s">
        <v>39</v>
      </c>
    </row>
    <row r="13" spans="1:6" s="7" customFormat="1" ht="74.25" customHeight="1">
      <c r="A13" s="54" t="s">
        <v>23</v>
      </c>
      <c r="B13" s="32" t="s">
        <v>407</v>
      </c>
      <c r="C13" s="39" t="s">
        <v>599</v>
      </c>
      <c r="D13" s="39" t="s">
        <v>597</v>
      </c>
      <c r="E13" s="39" t="s">
        <v>164</v>
      </c>
      <c r="F13" s="39" t="s">
        <v>165</v>
      </c>
    </row>
    <row r="14" spans="1:6" s="7" customFormat="1" ht="74.25" customHeight="1">
      <c r="A14" s="55"/>
      <c r="B14" s="32" t="s">
        <v>408</v>
      </c>
      <c r="C14" s="39" t="s">
        <v>602</v>
      </c>
      <c r="D14" s="39" t="s">
        <v>598</v>
      </c>
      <c r="E14" s="39" t="s">
        <v>166</v>
      </c>
      <c r="F14" s="39" t="s">
        <v>167</v>
      </c>
    </row>
    <row r="15" spans="1:6" s="7" customFormat="1" ht="80.25" customHeight="1">
      <c r="A15" s="55"/>
      <c r="B15" s="32" t="s">
        <v>33</v>
      </c>
      <c r="C15" s="39" t="s">
        <v>603</v>
      </c>
      <c r="D15" s="40" t="s">
        <v>131</v>
      </c>
      <c r="E15" s="39" t="s">
        <v>169</v>
      </c>
      <c r="F15" s="39" t="s">
        <v>39</v>
      </c>
    </row>
    <row r="16" spans="1:6" s="7" customFormat="1" ht="80.25" customHeight="1">
      <c r="A16" s="56"/>
      <c r="B16" s="32" t="s">
        <v>472</v>
      </c>
      <c r="C16" s="39" t="s">
        <v>604</v>
      </c>
      <c r="D16" s="40" t="s">
        <v>131</v>
      </c>
      <c r="E16" s="39" t="s">
        <v>168</v>
      </c>
      <c r="F16" s="39" t="s">
        <v>39</v>
      </c>
    </row>
    <row r="17" spans="1:6" s="7" customFormat="1" ht="69.75" customHeight="1">
      <c r="A17" s="54" t="s">
        <v>25</v>
      </c>
      <c r="B17" s="32" t="s">
        <v>409</v>
      </c>
      <c r="C17" s="39" t="s">
        <v>605</v>
      </c>
      <c r="D17" s="39" t="s">
        <v>608</v>
      </c>
      <c r="E17" s="39" t="s">
        <v>170</v>
      </c>
      <c r="F17" s="39" t="s">
        <v>171</v>
      </c>
    </row>
    <row r="18" spans="1:6" s="49" customFormat="1" ht="76.5" customHeight="1">
      <c r="A18" s="56"/>
      <c r="B18" s="48" t="s">
        <v>34</v>
      </c>
      <c r="C18" s="39" t="s">
        <v>606</v>
      </c>
      <c r="D18" s="40" t="s">
        <v>131</v>
      </c>
      <c r="E18" s="39" t="s">
        <v>172</v>
      </c>
      <c r="F18" s="39" t="s">
        <v>39</v>
      </c>
    </row>
    <row r="19" spans="1:6" s="7" customFormat="1" ht="104.25" customHeight="1">
      <c r="A19" s="54" t="s">
        <v>24</v>
      </c>
      <c r="B19" s="32" t="s">
        <v>410</v>
      </c>
      <c r="C19" s="39" t="s">
        <v>607</v>
      </c>
      <c r="D19" s="39" t="s">
        <v>609</v>
      </c>
      <c r="E19" s="39" t="s">
        <v>173</v>
      </c>
      <c r="F19" s="39" t="s">
        <v>558</v>
      </c>
    </row>
    <row r="20" spans="1:6" s="7" customFormat="1" ht="52.5">
      <c r="A20" s="56"/>
      <c r="B20" s="32" t="s">
        <v>35</v>
      </c>
      <c r="C20" s="39" t="s">
        <v>174</v>
      </c>
      <c r="D20" s="40" t="s">
        <v>131</v>
      </c>
      <c r="E20" s="39" t="s">
        <v>175</v>
      </c>
      <c r="F20" s="39" t="s">
        <v>39</v>
      </c>
    </row>
    <row r="21" spans="1:6" s="7" customFormat="1" ht="51.75" customHeight="1">
      <c r="A21" s="57" t="s">
        <v>26</v>
      </c>
      <c r="B21" s="32" t="s">
        <v>411</v>
      </c>
      <c r="C21" s="39" t="s">
        <v>612</v>
      </c>
      <c r="D21" s="39" t="s">
        <v>618</v>
      </c>
      <c r="E21" s="39" t="s">
        <v>176</v>
      </c>
      <c r="F21" s="39" t="s">
        <v>177</v>
      </c>
    </row>
    <row r="22" spans="1:6" s="7" customFormat="1" ht="46.5">
      <c r="A22" s="58"/>
      <c r="B22" s="32" t="s">
        <v>36</v>
      </c>
      <c r="C22" s="39" t="s">
        <v>613</v>
      </c>
      <c r="D22" s="40" t="s">
        <v>131</v>
      </c>
      <c r="E22" s="39" t="s">
        <v>624</v>
      </c>
      <c r="F22" s="39" t="s">
        <v>39</v>
      </c>
    </row>
    <row r="23" spans="1:6" s="7" customFormat="1" ht="75" customHeight="1">
      <c r="A23" s="54" t="s">
        <v>27</v>
      </c>
      <c r="B23" s="32" t="s">
        <v>412</v>
      </c>
      <c r="C23" s="39" t="s">
        <v>614</v>
      </c>
      <c r="D23" s="39" t="s">
        <v>610</v>
      </c>
      <c r="E23" s="39" t="s">
        <v>178</v>
      </c>
      <c r="F23" s="39" t="s">
        <v>179</v>
      </c>
    </row>
    <row r="24" spans="1:6" s="7" customFormat="1" ht="46.5">
      <c r="A24" s="56"/>
      <c r="B24" s="32" t="s">
        <v>37</v>
      </c>
      <c r="C24" s="39" t="s">
        <v>615</v>
      </c>
      <c r="D24" s="39" t="s">
        <v>131</v>
      </c>
      <c r="E24" s="39" t="s">
        <v>180</v>
      </c>
      <c r="F24" s="39" t="s">
        <v>39</v>
      </c>
    </row>
    <row r="25" spans="1:6" s="7" customFormat="1" ht="63" customHeight="1">
      <c r="A25" s="54" t="s">
        <v>28</v>
      </c>
      <c r="B25" s="32" t="s">
        <v>413</v>
      </c>
      <c r="C25" s="39" t="s">
        <v>616</v>
      </c>
      <c r="D25" s="39" t="s">
        <v>611</v>
      </c>
      <c r="E25" s="39" t="s">
        <v>181</v>
      </c>
      <c r="F25" s="39" t="s">
        <v>182</v>
      </c>
    </row>
    <row r="26" spans="1:6" s="7" customFormat="1" ht="84" customHeight="1">
      <c r="A26" s="56"/>
      <c r="B26" s="32" t="s">
        <v>38</v>
      </c>
      <c r="C26" s="39" t="s">
        <v>617</v>
      </c>
      <c r="D26" s="40" t="s">
        <v>131</v>
      </c>
      <c r="E26" s="39" t="s">
        <v>183</v>
      </c>
      <c r="F26" s="39" t="s">
        <v>39</v>
      </c>
    </row>
  </sheetData>
  <sheetProtection/>
  <autoFilter ref="A2:B4"/>
  <mergeCells count="14">
    <mergeCell ref="A1:F1"/>
    <mergeCell ref="C2:F2"/>
    <mergeCell ref="C3:D3"/>
    <mergeCell ref="E3:F3"/>
    <mergeCell ref="A2:A4"/>
    <mergeCell ref="B2:B4"/>
    <mergeCell ref="A5:A8"/>
    <mergeCell ref="A9:A12"/>
    <mergeCell ref="A13:A16"/>
    <mergeCell ref="A25:A26"/>
    <mergeCell ref="A17:A18"/>
    <mergeCell ref="A19:A20"/>
    <mergeCell ref="A21:A22"/>
    <mergeCell ref="A23:A24"/>
  </mergeCells>
  <printOptions horizontalCentered="1"/>
  <pageMargins left="0.4724409448818898" right="0.35433070866141736" top="0.5118110236220472" bottom="0.7086614173228347" header="0.31496062992125984" footer="0.5118110236220472"/>
  <pageSetup firstPageNumber="116" useFirstPageNumber="1" fitToHeight="2" fitToWidth="1" horizontalDpi="600" verticalDpi="600" orientation="landscape" paperSize="9" scale="47" r:id="rId3"/>
  <headerFooter alignWithMargins="0">
    <oddHeader xml:space="preserve">&amp;C&amp;"Times New Roman,обычный"&amp;14&amp;P&amp;R&amp;"Times New Roman,курсив"&amp;14Продовження таблиці </oddHeader>
  </headerFooter>
  <rowBreaks count="1" manualBreakCount="1">
    <brk id="12" max="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M115"/>
  <sheetViews>
    <sheetView view="pageBreakPreview" zoomScale="69" zoomScaleSheetLayoutView="69" workbookViewId="0" topLeftCell="A1">
      <selection activeCell="E30" sqref="E30"/>
    </sheetView>
  </sheetViews>
  <sheetFormatPr defaultColWidth="9.00390625" defaultRowHeight="12.75"/>
  <cols>
    <col min="1" max="1" width="13.75390625" style="2" customWidth="1"/>
    <col min="2" max="6" width="58.875" style="1" customWidth="1"/>
    <col min="7" max="16384" width="9.125" style="1" customWidth="1"/>
  </cols>
  <sheetData>
    <row r="1" spans="1:6" s="5" customFormat="1" ht="20.25">
      <c r="A1" s="63"/>
      <c r="B1" s="63"/>
      <c r="C1" s="63"/>
      <c r="D1" s="63"/>
      <c r="E1" s="63"/>
      <c r="F1" s="63"/>
    </row>
    <row r="2" spans="1:6" s="30" customFormat="1" ht="30" customHeight="1">
      <c r="A2" s="64" t="s">
        <v>130</v>
      </c>
      <c r="B2" s="62" t="s">
        <v>52</v>
      </c>
      <c r="C2" s="60" t="s">
        <v>132</v>
      </c>
      <c r="D2" s="60"/>
      <c r="E2" s="60"/>
      <c r="F2" s="60"/>
    </row>
    <row r="3" spans="1:6" s="30" customFormat="1" ht="46.5" customHeight="1">
      <c r="A3" s="64"/>
      <c r="B3" s="62"/>
      <c r="C3" s="60" t="s">
        <v>449</v>
      </c>
      <c r="D3" s="60"/>
      <c r="E3" s="60" t="s">
        <v>450</v>
      </c>
      <c r="F3" s="60"/>
    </row>
    <row r="4" spans="1:6" s="30" customFormat="1" ht="51.75" customHeight="1">
      <c r="A4" s="64"/>
      <c r="B4" s="62"/>
      <c r="C4" s="31" t="s">
        <v>601</v>
      </c>
      <c r="D4" s="31" t="s">
        <v>22</v>
      </c>
      <c r="E4" s="31" t="s">
        <v>601</v>
      </c>
      <c r="F4" s="31" t="s">
        <v>22</v>
      </c>
    </row>
    <row r="5" spans="1:6" s="7" customFormat="1" ht="75.75" customHeight="1">
      <c r="A5" s="9" t="s">
        <v>133</v>
      </c>
      <c r="B5" s="6" t="s">
        <v>452</v>
      </c>
      <c r="C5" s="6" t="s">
        <v>364</v>
      </c>
      <c r="D5" s="6" t="s">
        <v>366</v>
      </c>
      <c r="E5" s="6" t="s">
        <v>365</v>
      </c>
      <c r="F5" s="6" t="s">
        <v>490</v>
      </c>
    </row>
    <row r="6" spans="1:6" s="7" customFormat="1" ht="56.25">
      <c r="A6" s="9" t="s">
        <v>134</v>
      </c>
      <c r="B6" s="6" t="s">
        <v>453</v>
      </c>
      <c r="C6" s="6" t="s">
        <v>364</v>
      </c>
      <c r="D6" s="6" t="s">
        <v>367</v>
      </c>
      <c r="E6" s="6" t="s">
        <v>365</v>
      </c>
      <c r="F6" s="6" t="s">
        <v>368</v>
      </c>
    </row>
    <row r="7" spans="1:6" s="7" customFormat="1" ht="56.25">
      <c r="A7" s="9" t="s">
        <v>135</v>
      </c>
      <c r="B7" s="6" t="s">
        <v>414</v>
      </c>
      <c r="C7" s="6" t="s">
        <v>364</v>
      </c>
      <c r="D7" s="42" t="s">
        <v>363</v>
      </c>
      <c r="E7" s="6" t="s">
        <v>369</v>
      </c>
      <c r="F7" s="6" t="s">
        <v>363</v>
      </c>
    </row>
    <row r="8" spans="1:6" s="7" customFormat="1" ht="56.25">
      <c r="A8" s="9" t="s">
        <v>372</v>
      </c>
      <c r="B8" s="6" t="s">
        <v>415</v>
      </c>
      <c r="C8" s="6" t="s">
        <v>364</v>
      </c>
      <c r="D8" s="6" t="s">
        <v>367</v>
      </c>
      <c r="E8" s="6" t="s">
        <v>369</v>
      </c>
      <c r="F8" s="6" t="s">
        <v>370</v>
      </c>
    </row>
    <row r="9" spans="1:6" s="7" customFormat="1" ht="56.25">
      <c r="A9" s="9" t="s">
        <v>371</v>
      </c>
      <c r="B9" s="6" t="s">
        <v>454</v>
      </c>
      <c r="C9" s="6">
        <v>27.09892</v>
      </c>
      <c r="D9" s="6">
        <v>4.96593</v>
      </c>
      <c r="E9" s="6" t="s">
        <v>373</v>
      </c>
      <c r="F9" s="6" t="s">
        <v>374</v>
      </c>
    </row>
    <row r="10" spans="1:6" s="7" customFormat="1" ht="75">
      <c r="A10" s="9" t="s">
        <v>375</v>
      </c>
      <c r="B10" s="6" t="s">
        <v>416</v>
      </c>
      <c r="C10" s="6">
        <v>27.09892</v>
      </c>
      <c r="D10" s="42" t="s">
        <v>363</v>
      </c>
      <c r="E10" s="6" t="s">
        <v>373</v>
      </c>
      <c r="F10" s="6" t="s">
        <v>363</v>
      </c>
    </row>
    <row r="11" spans="1:6" s="7" customFormat="1" ht="56.25">
      <c r="A11" s="9" t="s">
        <v>136</v>
      </c>
      <c r="B11" s="6" t="s">
        <v>455</v>
      </c>
      <c r="C11" s="6" t="s">
        <v>495</v>
      </c>
      <c r="D11" s="6" t="s">
        <v>496</v>
      </c>
      <c r="E11" s="6" t="s">
        <v>497</v>
      </c>
      <c r="F11" s="6" t="s">
        <v>498</v>
      </c>
    </row>
    <row r="12" spans="1:6" s="7" customFormat="1" ht="56.25">
      <c r="A12" s="9" t="s">
        <v>137</v>
      </c>
      <c r="B12" s="6" t="s">
        <v>456</v>
      </c>
      <c r="C12" s="6" t="s">
        <v>495</v>
      </c>
      <c r="D12" s="6" t="s">
        <v>499</v>
      </c>
      <c r="E12" s="6" t="s">
        <v>497</v>
      </c>
      <c r="F12" s="6" t="s">
        <v>500</v>
      </c>
    </row>
    <row r="13" spans="1:6" s="7" customFormat="1" ht="75">
      <c r="A13" s="9" t="s">
        <v>138</v>
      </c>
      <c r="B13" s="6" t="s">
        <v>469</v>
      </c>
      <c r="C13" s="6" t="s">
        <v>495</v>
      </c>
      <c r="D13" s="6" t="s">
        <v>363</v>
      </c>
      <c r="E13" s="6" t="s">
        <v>501</v>
      </c>
      <c r="F13" s="6" t="s">
        <v>363</v>
      </c>
    </row>
    <row r="14" spans="1:6" s="7" customFormat="1" ht="56.25">
      <c r="A14" s="9" t="s">
        <v>352</v>
      </c>
      <c r="B14" s="6" t="s">
        <v>418</v>
      </c>
      <c r="C14" s="6" t="s">
        <v>495</v>
      </c>
      <c r="D14" s="6" t="s">
        <v>502</v>
      </c>
      <c r="E14" s="6" t="s">
        <v>501</v>
      </c>
      <c r="F14" s="6" t="s">
        <v>503</v>
      </c>
    </row>
    <row r="15" spans="1:6" s="7" customFormat="1" ht="56.25">
      <c r="A15" s="9" t="s">
        <v>353</v>
      </c>
      <c r="B15" s="6" t="s">
        <v>457</v>
      </c>
      <c r="C15" s="6">
        <v>85.46078</v>
      </c>
      <c r="D15" s="6">
        <v>12.95067</v>
      </c>
      <c r="E15" s="6" t="s">
        <v>504</v>
      </c>
      <c r="F15" s="6" t="s">
        <v>561</v>
      </c>
    </row>
    <row r="16" spans="1:6" s="7" customFormat="1" ht="75">
      <c r="A16" s="9" t="s">
        <v>354</v>
      </c>
      <c r="B16" s="6" t="s">
        <v>421</v>
      </c>
      <c r="C16" s="6">
        <v>85.46078</v>
      </c>
      <c r="D16" s="6" t="s">
        <v>363</v>
      </c>
      <c r="E16" s="6" t="s">
        <v>504</v>
      </c>
      <c r="F16" s="6"/>
    </row>
    <row r="17" spans="1:6" s="7" customFormat="1" ht="56.25">
      <c r="A17" s="9" t="s">
        <v>136</v>
      </c>
      <c r="B17" s="6" t="s">
        <v>564</v>
      </c>
      <c r="C17" s="6" t="s">
        <v>505</v>
      </c>
      <c r="D17" s="6" t="s">
        <v>506</v>
      </c>
      <c r="E17" s="6" t="s">
        <v>507</v>
      </c>
      <c r="F17" s="6" t="s">
        <v>508</v>
      </c>
    </row>
    <row r="18" spans="1:6" s="7" customFormat="1" ht="56.25">
      <c r="A18" s="9" t="s">
        <v>137</v>
      </c>
      <c r="B18" s="6" t="s">
        <v>565</v>
      </c>
      <c r="C18" s="6" t="s">
        <v>505</v>
      </c>
      <c r="D18" s="6" t="s">
        <v>509</v>
      </c>
      <c r="E18" s="6" t="s">
        <v>507</v>
      </c>
      <c r="F18" s="6" t="s">
        <v>510</v>
      </c>
    </row>
    <row r="19" spans="1:6" s="7" customFormat="1" ht="75">
      <c r="A19" s="9" t="s">
        <v>138</v>
      </c>
      <c r="B19" s="6" t="s">
        <v>566</v>
      </c>
      <c r="C19" s="6" t="s">
        <v>505</v>
      </c>
      <c r="D19" s="6" t="s">
        <v>363</v>
      </c>
      <c r="E19" s="6" t="s">
        <v>511</v>
      </c>
      <c r="F19" s="6" t="s">
        <v>363</v>
      </c>
    </row>
    <row r="20" spans="1:6" s="7" customFormat="1" ht="56.25">
      <c r="A20" s="9" t="s">
        <v>352</v>
      </c>
      <c r="B20" s="6" t="s">
        <v>567</v>
      </c>
      <c r="C20" s="6" t="s">
        <v>505</v>
      </c>
      <c r="D20" s="6" t="s">
        <v>512</v>
      </c>
      <c r="E20" s="6" t="s">
        <v>511</v>
      </c>
      <c r="F20" s="6" t="s">
        <v>387</v>
      </c>
    </row>
    <row r="21" spans="1:6" s="7" customFormat="1" ht="56.25">
      <c r="A21" s="9" t="s">
        <v>353</v>
      </c>
      <c r="B21" s="6" t="s">
        <v>568</v>
      </c>
      <c r="C21" s="6">
        <v>170.92157</v>
      </c>
      <c r="D21" s="6">
        <v>25.90133</v>
      </c>
      <c r="E21" s="6" t="s">
        <v>513</v>
      </c>
      <c r="F21" s="6" t="s">
        <v>514</v>
      </c>
    </row>
    <row r="22" spans="1:6" s="7" customFormat="1" ht="75">
      <c r="A22" s="9" t="s">
        <v>354</v>
      </c>
      <c r="B22" s="6" t="s">
        <v>569</v>
      </c>
      <c r="C22" s="6">
        <v>170.92157</v>
      </c>
      <c r="D22" s="6" t="s">
        <v>363</v>
      </c>
      <c r="E22" s="6" t="s">
        <v>513</v>
      </c>
      <c r="F22" s="6" t="s">
        <v>363</v>
      </c>
    </row>
    <row r="23" spans="1:6" s="7" customFormat="1" ht="56.25">
      <c r="A23" s="9" t="s">
        <v>136</v>
      </c>
      <c r="B23" s="6" t="s">
        <v>470</v>
      </c>
      <c r="C23" s="6" t="s">
        <v>515</v>
      </c>
      <c r="D23" s="6" t="s">
        <v>516</v>
      </c>
      <c r="E23" s="6" t="s">
        <v>517</v>
      </c>
      <c r="F23" s="6" t="s">
        <v>518</v>
      </c>
    </row>
    <row r="24" spans="1:6" s="7" customFormat="1" ht="56.25">
      <c r="A24" s="9" t="s">
        <v>137</v>
      </c>
      <c r="B24" s="6" t="s">
        <v>417</v>
      </c>
      <c r="C24" s="6" t="s">
        <v>515</v>
      </c>
      <c r="D24" s="6" t="s">
        <v>519</v>
      </c>
      <c r="E24" s="6" t="s">
        <v>517</v>
      </c>
      <c r="F24" s="6" t="s">
        <v>520</v>
      </c>
    </row>
    <row r="25" spans="1:6" s="7" customFormat="1" ht="75">
      <c r="A25" s="9" t="s">
        <v>138</v>
      </c>
      <c r="B25" s="6" t="s">
        <v>420</v>
      </c>
      <c r="C25" s="6" t="s">
        <v>515</v>
      </c>
      <c r="D25" s="6" t="s">
        <v>363</v>
      </c>
      <c r="E25" s="6" t="s">
        <v>521</v>
      </c>
      <c r="F25" s="6" t="s">
        <v>363</v>
      </c>
    </row>
    <row r="26" spans="1:6" s="7" customFormat="1" ht="56.25">
      <c r="A26" s="9" t="s">
        <v>352</v>
      </c>
      <c r="B26" s="6" t="s">
        <v>419</v>
      </c>
      <c r="C26" s="6" t="s">
        <v>515</v>
      </c>
      <c r="D26" s="6" t="s">
        <v>522</v>
      </c>
      <c r="E26" s="6" t="s">
        <v>521</v>
      </c>
      <c r="F26" s="6" t="s">
        <v>389</v>
      </c>
    </row>
    <row r="27" spans="1:6" s="7" customFormat="1" ht="56.25">
      <c r="A27" s="9" t="s">
        <v>353</v>
      </c>
      <c r="B27" s="6" t="s">
        <v>471</v>
      </c>
      <c r="C27" s="6">
        <v>341.84313</v>
      </c>
      <c r="D27" s="6">
        <v>56.53259</v>
      </c>
      <c r="E27" s="6" t="s">
        <v>523</v>
      </c>
      <c r="F27" s="6" t="s">
        <v>524</v>
      </c>
    </row>
    <row r="28" spans="1:6" s="7" customFormat="1" ht="75">
      <c r="A28" s="9" t="s">
        <v>354</v>
      </c>
      <c r="B28" s="6" t="s">
        <v>422</v>
      </c>
      <c r="C28" s="6">
        <v>341.84313</v>
      </c>
      <c r="D28" s="6" t="s">
        <v>363</v>
      </c>
      <c r="E28" s="6" t="s">
        <v>523</v>
      </c>
      <c r="F28" s="6" t="s">
        <v>363</v>
      </c>
    </row>
    <row r="29" spans="1:6" s="7" customFormat="1" ht="56.25">
      <c r="A29" s="9" t="s">
        <v>139</v>
      </c>
      <c r="B29" s="6" t="s">
        <v>570</v>
      </c>
      <c r="C29" s="6" t="s">
        <v>377</v>
      </c>
      <c r="D29" s="6" t="s">
        <v>378</v>
      </c>
      <c r="E29" s="6" t="s">
        <v>525</v>
      </c>
      <c r="F29" s="6" t="s">
        <v>379</v>
      </c>
    </row>
    <row r="30" spans="1:6" s="7" customFormat="1" ht="56.25">
      <c r="A30" s="9" t="s">
        <v>140</v>
      </c>
      <c r="B30" s="6" t="s">
        <v>571</v>
      </c>
      <c r="C30" s="6" t="s">
        <v>377</v>
      </c>
      <c r="D30" s="6" t="s">
        <v>382</v>
      </c>
      <c r="E30" s="6" t="s">
        <v>525</v>
      </c>
      <c r="F30" s="6" t="s">
        <v>383</v>
      </c>
    </row>
    <row r="31" spans="1:6" s="7" customFormat="1" ht="75">
      <c r="A31" s="9" t="s">
        <v>141</v>
      </c>
      <c r="B31" s="6" t="s">
        <v>572</v>
      </c>
      <c r="C31" s="6" t="s">
        <v>377</v>
      </c>
      <c r="D31" s="42" t="s">
        <v>363</v>
      </c>
      <c r="E31" s="6" t="s">
        <v>526</v>
      </c>
      <c r="F31" s="6" t="s">
        <v>39</v>
      </c>
    </row>
    <row r="32" spans="1:6" s="7" customFormat="1" ht="56.25">
      <c r="A32" s="9" t="s">
        <v>385</v>
      </c>
      <c r="B32" s="6" t="s">
        <v>573</v>
      </c>
      <c r="C32" s="6" t="s">
        <v>377</v>
      </c>
      <c r="D32" s="6" t="s">
        <v>386</v>
      </c>
      <c r="E32" s="6" t="s">
        <v>526</v>
      </c>
      <c r="F32" s="6" t="s">
        <v>387</v>
      </c>
    </row>
    <row r="33" spans="1:6" s="7" customFormat="1" ht="56.25">
      <c r="A33" s="9" t="s">
        <v>390</v>
      </c>
      <c r="B33" s="6" t="s">
        <v>574</v>
      </c>
      <c r="C33" s="6">
        <v>162.59356</v>
      </c>
      <c r="D33" s="6">
        <v>32.74408</v>
      </c>
      <c r="E33" s="6" t="s">
        <v>391</v>
      </c>
      <c r="F33" s="6" t="s">
        <v>376</v>
      </c>
    </row>
    <row r="34" spans="1:6" s="7" customFormat="1" ht="75">
      <c r="A34" s="9" t="s">
        <v>392</v>
      </c>
      <c r="B34" s="6" t="s">
        <v>575</v>
      </c>
      <c r="C34" s="6">
        <v>162.59356</v>
      </c>
      <c r="D34" s="6" t="s">
        <v>39</v>
      </c>
      <c r="E34" s="6" t="s">
        <v>391</v>
      </c>
      <c r="F34" s="6" t="s">
        <v>39</v>
      </c>
    </row>
    <row r="35" spans="1:6" s="7" customFormat="1" ht="56.25">
      <c r="A35" s="9" t="s">
        <v>139</v>
      </c>
      <c r="B35" s="6" t="s">
        <v>458</v>
      </c>
      <c r="C35" s="6" t="s">
        <v>380</v>
      </c>
      <c r="D35" s="6" t="s">
        <v>381</v>
      </c>
      <c r="E35" s="6" t="s">
        <v>527</v>
      </c>
      <c r="F35" s="6" t="s">
        <v>528</v>
      </c>
    </row>
    <row r="36" spans="1:6" s="7" customFormat="1" ht="56.25">
      <c r="A36" s="9" t="s">
        <v>140</v>
      </c>
      <c r="B36" s="6" t="s">
        <v>459</v>
      </c>
      <c r="C36" s="6" t="s">
        <v>380</v>
      </c>
      <c r="D36" s="6" t="s">
        <v>384</v>
      </c>
      <c r="E36" s="6" t="s">
        <v>527</v>
      </c>
      <c r="F36" s="6" t="s">
        <v>529</v>
      </c>
    </row>
    <row r="37" spans="1:6" s="7" customFormat="1" ht="75">
      <c r="A37" s="9" t="s">
        <v>141</v>
      </c>
      <c r="B37" s="6" t="s">
        <v>460</v>
      </c>
      <c r="C37" s="6" t="s">
        <v>380</v>
      </c>
      <c r="D37" s="7" t="s">
        <v>363</v>
      </c>
      <c r="E37" s="6" t="s">
        <v>530</v>
      </c>
      <c r="F37" s="7" t="s">
        <v>39</v>
      </c>
    </row>
    <row r="38" spans="1:6" s="7" customFormat="1" ht="56.25">
      <c r="A38" s="9" t="s">
        <v>385</v>
      </c>
      <c r="B38" s="6" t="s">
        <v>461</v>
      </c>
      <c r="C38" s="6" t="s">
        <v>380</v>
      </c>
      <c r="D38" s="6" t="s">
        <v>388</v>
      </c>
      <c r="E38" s="6" t="s">
        <v>530</v>
      </c>
      <c r="F38" s="6" t="s">
        <v>389</v>
      </c>
    </row>
    <row r="39" spans="1:6" s="7" customFormat="1" ht="56.25">
      <c r="A39" s="9" t="s">
        <v>390</v>
      </c>
      <c r="B39" s="6" t="s">
        <v>462</v>
      </c>
      <c r="C39" s="6">
        <v>303.36476</v>
      </c>
      <c r="D39" s="6">
        <v>43.65877</v>
      </c>
      <c r="E39" s="6" t="s">
        <v>531</v>
      </c>
      <c r="F39" s="6" t="s">
        <v>532</v>
      </c>
    </row>
    <row r="40" spans="1:6" s="7" customFormat="1" ht="75">
      <c r="A40" s="9" t="s">
        <v>392</v>
      </c>
      <c r="B40" s="6" t="s">
        <v>463</v>
      </c>
      <c r="C40" s="6">
        <v>303.36476</v>
      </c>
      <c r="D40" s="6" t="s">
        <v>39</v>
      </c>
      <c r="E40" s="6" t="s">
        <v>531</v>
      </c>
      <c r="F40" s="6" t="s">
        <v>39</v>
      </c>
    </row>
    <row r="41" spans="1:6" s="7" customFormat="1" ht="56.25">
      <c r="A41" s="9" t="s">
        <v>142</v>
      </c>
      <c r="B41" s="6" t="s">
        <v>580</v>
      </c>
      <c r="C41" s="6" t="s">
        <v>355</v>
      </c>
      <c r="D41" s="6" t="s">
        <v>356</v>
      </c>
      <c r="E41" s="6" t="s">
        <v>533</v>
      </c>
      <c r="F41" s="6" t="s">
        <v>534</v>
      </c>
    </row>
    <row r="42" spans="1:6" s="7" customFormat="1" ht="56.25">
      <c r="A42" s="9" t="s">
        <v>142</v>
      </c>
      <c r="B42" s="6" t="s">
        <v>464</v>
      </c>
      <c r="C42" s="6" t="s">
        <v>357</v>
      </c>
      <c r="D42" s="6" t="s">
        <v>358</v>
      </c>
      <c r="E42" s="6" t="s">
        <v>535</v>
      </c>
      <c r="F42" s="6" t="s">
        <v>536</v>
      </c>
    </row>
    <row r="43" spans="1:6" s="7" customFormat="1" ht="56.25">
      <c r="A43" s="9" t="s">
        <v>143</v>
      </c>
      <c r="B43" s="6" t="s">
        <v>579</v>
      </c>
      <c r="C43" s="6" t="s">
        <v>359</v>
      </c>
      <c r="D43" s="6" t="s">
        <v>360</v>
      </c>
      <c r="E43" s="6" t="s">
        <v>562</v>
      </c>
      <c r="F43" s="6" t="s">
        <v>563</v>
      </c>
    </row>
    <row r="44" spans="1:6" s="7" customFormat="1" ht="56.25">
      <c r="A44" s="9" t="s">
        <v>143</v>
      </c>
      <c r="B44" s="6" t="s">
        <v>465</v>
      </c>
      <c r="C44" s="6" t="s">
        <v>361</v>
      </c>
      <c r="D44" s="6" t="s">
        <v>362</v>
      </c>
      <c r="E44" s="6" t="s">
        <v>537</v>
      </c>
      <c r="F44" s="6" t="s">
        <v>538</v>
      </c>
    </row>
    <row r="45" spans="1:13" s="7" customFormat="1" ht="75">
      <c r="A45" s="9" t="s">
        <v>144</v>
      </c>
      <c r="B45" s="6" t="s">
        <v>578</v>
      </c>
      <c r="C45" s="6" t="s">
        <v>359</v>
      </c>
      <c r="D45" s="6" t="s">
        <v>363</v>
      </c>
      <c r="E45" s="6" t="s">
        <v>539</v>
      </c>
      <c r="F45" s="42" t="s">
        <v>39</v>
      </c>
      <c r="J45" s="41"/>
      <c r="M45" s="41"/>
    </row>
    <row r="46" spans="1:6" s="7" customFormat="1" ht="75">
      <c r="A46" s="9" t="s">
        <v>144</v>
      </c>
      <c r="B46" s="6" t="s">
        <v>466</v>
      </c>
      <c r="C46" s="6" t="s">
        <v>361</v>
      </c>
      <c r="D46" s="6" t="s">
        <v>363</v>
      </c>
      <c r="E46" s="6" t="s">
        <v>540</v>
      </c>
      <c r="F46" s="42" t="s">
        <v>39</v>
      </c>
    </row>
    <row r="47" spans="1:6" s="7" customFormat="1" ht="56.25">
      <c r="A47" s="9" t="s">
        <v>110</v>
      </c>
      <c r="B47" s="6" t="s">
        <v>577</v>
      </c>
      <c r="C47" s="6" t="s">
        <v>355</v>
      </c>
      <c r="D47" s="6" t="s">
        <v>356</v>
      </c>
      <c r="E47" s="6" t="s">
        <v>541</v>
      </c>
      <c r="F47" s="6" t="s">
        <v>542</v>
      </c>
    </row>
    <row r="48" spans="1:6" s="7" customFormat="1" ht="56.25">
      <c r="A48" s="9" t="s">
        <v>110</v>
      </c>
      <c r="B48" s="6" t="s">
        <v>467</v>
      </c>
      <c r="C48" s="6" t="s">
        <v>357</v>
      </c>
      <c r="D48" s="6" t="s">
        <v>358</v>
      </c>
      <c r="E48" s="6" t="s">
        <v>543</v>
      </c>
      <c r="F48" s="6" t="s">
        <v>544</v>
      </c>
    </row>
    <row r="49" spans="1:6" s="7" customFormat="1" ht="75">
      <c r="A49" s="9" t="s">
        <v>192</v>
      </c>
      <c r="B49" s="6" t="s">
        <v>576</v>
      </c>
      <c r="C49" s="6">
        <v>216.79141</v>
      </c>
      <c r="D49" s="6">
        <v>43.65877</v>
      </c>
      <c r="E49" s="6" t="s">
        <v>545</v>
      </c>
      <c r="F49" s="6" t="s">
        <v>546</v>
      </c>
    </row>
    <row r="50" spans="1:6" s="7" customFormat="1" ht="75">
      <c r="A50" s="9" t="s">
        <v>192</v>
      </c>
      <c r="B50" s="6" t="s">
        <v>468</v>
      </c>
      <c r="C50" s="6">
        <v>433.58283</v>
      </c>
      <c r="D50" s="6">
        <v>87.31755</v>
      </c>
      <c r="E50" s="6" t="s">
        <v>547</v>
      </c>
      <c r="F50" s="6" t="s">
        <v>548</v>
      </c>
    </row>
    <row r="51" spans="1:6" s="7" customFormat="1" ht="75">
      <c r="A51" s="9" t="s">
        <v>193</v>
      </c>
      <c r="B51" s="6" t="s">
        <v>576</v>
      </c>
      <c r="C51" s="6">
        <v>216.79141</v>
      </c>
      <c r="D51" s="6" t="s">
        <v>363</v>
      </c>
      <c r="E51" s="42" t="s">
        <v>545</v>
      </c>
      <c r="F51" s="42" t="s">
        <v>363</v>
      </c>
    </row>
    <row r="52" spans="1:6" s="7" customFormat="1" ht="75">
      <c r="A52" s="9" t="s">
        <v>193</v>
      </c>
      <c r="B52" s="6" t="s">
        <v>582</v>
      </c>
      <c r="C52" s="6">
        <v>433.58283</v>
      </c>
      <c r="D52" s="6" t="s">
        <v>363</v>
      </c>
      <c r="E52" s="42" t="s">
        <v>547</v>
      </c>
      <c r="F52" s="42" t="s">
        <v>363</v>
      </c>
    </row>
    <row r="53" s="7" customFormat="1" ht="18.75">
      <c r="A53" s="13"/>
    </row>
    <row r="54" s="7" customFormat="1" ht="18.75">
      <c r="A54" s="13"/>
    </row>
    <row r="55" s="7" customFormat="1" ht="18.75">
      <c r="A55" s="13"/>
    </row>
    <row r="56" s="7" customFormat="1" ht="18.75">
      <c r="A56" s="13"/>
    </row>
    <row r="57" s="7" customFormat="1" ht="18.75">
      <c r="A57" s="13"/>
    </row>
    <row r="58" s="7" customFormat="1" ht="18.75">
      <c r="A58" s="13"/>
    </row>
    <row r="59" s="7" customFormat="1" ht="18.75">
      <c r="A59" s="13"/>
    </row>
    <row r="60" s="7" customFormat="1" ht="18.75">
      <c r="A60" s="13"/>
    </row>
    <row r="61" s="7" customFormat="1" ht="18.75">
      <c r="A61" s="13"/>
    </row>
    <row r="62" s="7" customFormat="1" ht="18.75">
      <c r="A62" s="13"/>
    </row>
    <row r="63" s="7" customFormat="1" ht="18.75">
      <c r="A63" s="13"/>
    </row>
    <row r="64" s="7" customFormat="1" ht="18.75">
      <c r="A64" s="13"/>
    </row>
    <row r="65" s="7" customFormat="1" ht="18.75">
      <c r="A65" s="13"/>
    </row>
    <row r="66" s="7" customFormat="1" ht="18.75">
      <c r="A66" s="13"/>
    </row>
    <row r="67" s="7" customFormat="1" ht="18.75">
      <c r="A67" s="13"/>
    </row>
    <row r="68" s="7" customFormat="1" ht="18.75">
      <c r="A68" s="13"/>
    </row>
    <row r="69" s="7" customFormat="1" ht="18.75">
      <c r="A69" s="13"/>
    </row>
    <row r="70" s="7" customFormat="1" ht="18.75">
      <c r="A70" s="13"/>
    </row>
    <row r="71" s="7" customFormat="1" ht="18.75">
      <c r="A71" s="13"/>
    </row>
    <row r="72" s="7" customFormat="1" ht="18.75">
      <c r="A72" s="13"/>
    </row>
    <row r="73" s="7" customFormat="1" ht="18.75">
      <c r="A73" s="13"/>
    </row>
    <row r="74" s="7" customFormat="1" ht="18.75">
      <c r="A74" s="13"/>
    </row>
    <row r="75" s="7" customFormat="1" ht="18.75">
      <c r="A75" s="13"/>
    </row>
    <row r="76" s="7" customFormat="1" ht="18.75">
      <c r="A76" s="13"/>
    </row>
    <row r="77" s="7" customFormat="1" ht="18.75">
      <c r="A77" s="13"/>
    </row>
    <row r="78" s="7" customFormat="1" ht="18.75">
      <c r="A78" s="13"/>
    </row>
    <row r="79" s="7" customFormat="1" ht="18.75">
      <c r="A79" s="13"/>
    </row>
    <row r="80" s="7" customFormat="1" ht="18.75">
      <c r="A80" s="13"/>
    </row>
    <row r="81" s="7" customFormat="1" ht="18.75">
      <c r="A81" s="13"/>
    </row>
    <row r="82" s="7" customFormat="1" ht="18.75">
      <c r="A82" s="13"/>
    </row>
    <row r="83" s="7" customFormat="1" ht="18.75">
      <c r="A83" s="13"/>
    </row>
    <row r="84" s="7" customFormat="1" ht="18.75">
      <c r="A84" s="13"/>
    </row>
    <row r="85" s="7" customFormat="1" ht="18.75">
      <c r="A85" s="13"/>
    </row>
    <row r="86" s="7" customFormat="1" ht="18.75">
      <c r="A86" s="13"/>
    </row>
    <row r="87" s="7" customFormat="1" ht="18.75">
      <c r="A87" s="13"/>
    </row>
    <row r="88" s="7" customFormat="1" ht="18.75">
      <c r="A88" s="13"/>
    </row>
    <row r="89" s="7" customFormat="1" ht="18.75">
      <c r="A89" s="13"/>
    </row>
    <row r="90" s="7" customFormat="1" ht="18.75">
      <c r="A90" s="13"/>
    </row>
    <row r="91" s="7" customFormat="1" ht="18.75">
      <c r="A91" s="13"/>
    </row>
    <row r="92" s="7" customFormat="1" ht="18.75">
      <c r="A92" s="13"/>
    </row>
    <row r="93" s="7" customFormat="1" ht="18.75">
      <c r="A93" s="13"/>
    </row>
    <row r="94" s="7" customFormat="1" ht="18.75">
      <c r="A94" s="13"/>
    </row>
    <row r="95" s="7" customFormat="1" ht="18.75">
      <c r="A95" s="13"/>
    </row>
    <row r="96" s="7" customFormat="1" ht="18.75">
      <c r="A96" s="13"/>
    </row>
    <row r="97" s="7" customFormat="1" ht="18.75">
      <c r="A97" s="13"/>
    </row>
    <row r="98" s="7" customFormat="1" ht="18.75">
      <c r="A98" s="13"/>
    </row>
    <row r="99" s="7" customFormat="1" ht="18.75">
      <c r="A99" s="13"/>
    </row>
    <row r="100" s="7" customFormat="1" ht="18.75">
      <c r="A100" s="13"/>
    </row>
    <row r="101" s="7" customFormat="1" ht="18.75">
      <c r="A101" s="13"/>
    </row>
    <row r="102" s="7" customFormat="1" ht="18.75">
      <c r="A102" s="13"/>
    </row>
    <row r="103" s="7" customFormat="1" ht="18.75">
      <c r="A103" s="13"/>
    </row>
    <row r="104" s="7" customFormat="1" ht="18.75">
      <c r="A104" s="13"/>
    </row>
    <row r="105" s="7" customFormat="1" ht="18.75">
      <c r="A105" s="13"/>
    </row>
    <row r="106" s="7" customFormat="1" ht="18.75">
      <c r="A106" s="13"/>
    </row>
    <row r="107" s="7" customFormat="1" ht="18.75">
      <c r="A107" s="13"/>
    </row>
    <row r="108" s="7" customFormat="1" ht="18.75">
      <c r="A108" s="13"/>
    </row>
    <row r="109" s="7" customFormat="1" ht="18.75">
      <c r="A109" s="13"/>
    </row>
    <row r="110" s="7" customFormat="1" ht="18.75">
      <c r="A110" s="13"/>
    </row>
    <row r="111" s="7" customFormat="1" ht="18.75">
      <c r="A111" s="13"/>
    </row>
    <row r="112" s="7" customFormat="1" ht="18.75">
      <c r="A112" s="13"/>
    </row>
    <row r="113" s="7" customFormat="1" ht="18.75">
      <c r="A113" s="13"/>
    </row>
    <row r="114" s="7" customFormat="1" ht="18.75">
      <c r="A114" s="13"/>
    </row>
    <row r="115" s="7" customFormat="1" ht="18.75">
      <c r="A115" s="13"/>
    </row>
  </sheetData>
  <sheetProtection/>
  <autoFilter ref="A2:B4"/>
  <mergeCells count="6">
    <mergeCell ref="B2:B4"/>
    <mergeCell ref="A1:F1"/>
    <mergeCell ref="C2:F2"/>
    <mergeCell ref="C3:D3"/>
    <mergeCell ref="E3:F3"/>
    <mergeCell ref="A2:A4"/>
  </mergeCells>
  <printOptions horizontalCentered="1"/>
  <pageMargins left="0.4724409448818898" right="0.35433070866141736" top="0.4330708661417323" bottom="0.4330708661417323" header="0.31496062992125984" footer="0.2755905511811024"/>
  <pageSetup firstPageNumber="118" useFirstPageNumber="1" fitToHeight="14" fitToWidth="1" horizontalDpi="600" verticalDpi="600" orientation="landscape" paperSize="9" scale="45" r:id="rId3"/>
  <headerFooter alignWithMargins="0">
    <oddHeader>&amp;C&amp;"Times New Roman,обычный"&amp;14&amp;P&amp;R&amp;"Times New Roman,курсив"&amp;14Продовження таблиці</oddHeader>
  </headerFooter>
  <rowBreaks count="3" manualBreakCount="3">
    <brk id="16" max="255" man="1"/>
    <brk id="34" max="255" man="1"/>
    <brk id="46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F151"/>
  <sheetViews>
    <sheetView view="pageBreakPreview" zoomScale="65" zoomScaleSheetLayoutView="65" zoomScalePageLayoutView="0" workbookViewId="0" topLeftCell="C56">
      <selection activeCell="E62" sqref="E62"/>
    </sheetView>
  </sheetViews>
  <sheetFormatPr defaultColWidth="9.00390625" defaultRowHeight="12.75"/>
  <cols>
    <col min="1" max="1" width="13.75390625" style="2" customWidth="1"/>
    <col min="2" max="2" width="57.25390625" style="1" customWidth="1"/>
    <col min="3" max="3" width="65.00390625" style="1" customWidth="1"/>
    <col min="4" max="4" width="52.125" style="1" customWidth="1"/>
    <col min="5" max="5" width="58.625" style="1" customWidth="1"/>
    <col min="6" max="6" width="56.125" style="1" customWidth="1"/>
    <col min="7" max="16384" width="9.125" style="1" customWidth="1"/>
  </cols>
  <sheetData>
    <row r="1" spans="1:6" s="5" customFormat="1" ht="20.25">
      <c r="A1" s="63"/>
      <c r="B1" s="63"/>
      <c r="C1" s="63"/>
      <c r="D1" s="63"/>
      <c r="E1" s="63"/>
      <c r="F1" s="63"/>
    </row>
    <row r="2" spans="1:6" s="30" customFormat="1" ht="30" customHeight="1">
      <c r="A2" s="64" t="s">
        <v>130</v>
      </c>
      <c r="B2" s="62" t="s">
        <v>56</v>
      </c>
      <c r="C2" s="60" t="s">
        <v>132</v>
      </c>
      <c r="D2" s="60"/>
      <c r="E2" s="60"/>
      <c r="F2" s="60"/>
    </row>
    <row r="3" spans="1:6" s="30" customFormat="1" ht="44.25" customHeight="1">
      <c r="A3" s="64"/>
      <c r="B3" s="62"/>
      <c r="C3" s="60" t="s">
        <v>449</v>
      </c>
      <c r="D3" s="60"/>
      <c r="E3" s="60" t="s">
        <v>450</v>
      </c>
      <c r="F3" s="60"/>
    </row>
    <row r="4" spans="1:6" s="30" customFormat="1" ht="51.75" customHeight="1">
      <c r="A4" s="64"/>
      <c r="B4" s="62"/>
      <c r="C4" s="31" t="s">
        <v>601</v>
      </c>
      <c r="D4" s="31" t="s">
        <v>22</v>
      </c>
      <c r="E4" s="31" t="s">
        <v>601</v>
      </c>
      <c r="F4" s="31" t="s">
        <v>22</v>
      </c>
    </row>
    <row r="5" spans="1:6" s="7" customFormat="1" ht="75">
      <c r="A5" s="65" t="s">
        <v>145</v>
      </c>
      <c r="B5" s="6" t="s">
        <v>423</v>
      </c>
      <c r="C5" s="6">
        <v>356.15732</v>
      </c>
      <c r="D5" s="6">
        <v>45.80538</v>
      </c>
      <c r="E5" s="42" t="s">
        <v>622</v>
      </c>
      <c r="F5" s="42" t="s">
        <v>153</v>
      </c>
    </row>
    <row r="6" spans="1:6" s="7" customFormat="1" ht="75">
      <c r="A6" s="65"/>
      <c r="B6" s="6" t="s">
        <v>426</v>
      </c>
      <c r="C6" s="6">
        <v>243.47269</v>
      </c>
      <c r="D6" s="6" t="s">
        <v>131</v>
      </c>
      <c r="E6" s="42" t="s">
        <v>473</v>
      </c>
      <c r="F6" s="6" t="s">
        <v>39</v>
      </c>
    </row>
    <row r="7" spans="1:6" s="7" customFormat="1" ht="56.25">
      <c r="A7" s="65" t="s">
        <v>146</v>
      </c>
      <c r="B7" s="6" t="s">
        <v>424</v>
      </c>
      <c r="C7" s="6">
        <v>356.15732</v>
      </c>
      <c r="D7" s="6">
        <v>45.80538</v>
      </c>
      <c r="E7" s="42" t="s">
        <v>154</v>
      </c>
      <c r="F7" s="42" t="s">
        <v>153</v>
      </c>
    </row>
    <row r="8" spans="1:6" s="7" customFormat="1" ht="75">
      <c r="A8" s="65"/>
      <c r="B8" s="6" t="s">
        <v>425</v>
      </c>
      <c r="C8" s="6">
        <v>248.81505</v>
      </c>
      <c r="D8" s="6" t="s">
        <v>131</v>
      </c>
      <c r="E8" s="42" t="s">
        <v>474</v>
      </c>
      <c r="F8" s="6" t="s">
        <v>39</v>
      </c>
    </row>
    <row r="9" spans="1:6" s="7" customFormat="1" ht="37.5">
      <c r="A9" s="9" t="s">
        <v>147</v>
      </c>
      <c r="B9" s="6" t="s">
        <v>492</v>
      </c>
      <c r="C9" s="6" t="s">
        <v>131</v>
      </c>
      <c r="D9" s="6" t="s">
        <v>131</v>
      </c>
      <c r="E9" s="6" t="s">
        <v>559</v>
      </c>
      <c r="F9" s="6" t="s">
        <v>131</v>
      </c>
    </row>
    <row r="10" spans="1:6" s="7" customFormat="1" ht="56.25">
      <c r="A10" s="9" t="s">
        <v>111</v>
      </c>
      <c r="B10" s="6" t="s">
        <v>491</v>
      </c>
      <c r="C10" s="6" t="s">
        <v>131</v>
      </c>
      <c r="D10" s="6" t="s">
        <v>131</v>
      </c>
      <c r="E10" s="6" t="s">
        <v>560</v>
      </c>
      <c r="F10" s="6" t="s">
        <v>131</v>
      </c>
    </row>
    <row r="11" spans="1:6" s="7" customFormat="1" ht="37.5">
      <c r="A11" s="65" t="s">
        <v>148</v>
      </c>
      <c r="B11" s="6" t="s">
        <v>619</v>
      </c>
      <c r="C11" s="53" t="s">
        <v>557</v>
      </c>
      <c r="D11" s="6">
        <v>252.64229</v>
      </c>
      <c r="E11" s="6" t="s">
        <v>186</v>
      </c>
      <c r="F11" s="6" t="s">
        <v>187</v>
      </c>
    </row>
    <row r="12" spans="1:6" s="7" customFormat="1" ht="56.25">
      <c r="A12" s="65"/>
      <c r="B12" s="6" t="s">
        <v>600</v>
      </c>
      <c r="C12" s="53" t="s">
        <v>557</v>
      </c>
      <c r="D12" s="6" t="s">
        <v>131</v>
      </c>
      <c r="E12" s="6" t="s">
        <v>188</v>
      </c>
      <c r="F12" s="6" t="s">
        <v>39</v>
      </c>
    </row>
    <row r="13" spans="1:6" s="7" customFormat="1" ht="37.5">
      <c r="A13" s="65" t="s">
        <v>149</v>
      </c>
      <c r="B13" s="6" t="s">
        <v>621</v>
      </c>
      <c r="C13" s="6">
        <v>2922.96765</v>
      </c>
      <c r="D13" s="51">
        <f>754.92687</f>
        <v>754.92687</v>
      </c>
      <c r="E13" s="6" t="s">
        <v>189</v>
      </c>
      <c r="F13" s="6" t="s">
        <v>190</v>
      </c>
    </row>
    <row r="14" spans="1:6" s="7" customFormat="1" ht="56.25">
      <c r="A14" s="65"/>
      <c r="B14" s="6" t="s">
        <v>620</v>
      </c>
      <c r="C14" s="6">
        <v>2922.96765</v>
      </c>
      <c r="D14" s="6" t="s">
        <v>131</v>
      </c>
      <c r="E14" s="6" t="s">
        <v>191</v>
      </c>
      <c r="F14" s="6" t="s">
        <v>39</v>
      </c>
    </row>
    <row r="15" spans="1:6" s="7" customFormat="1" ht="18.75">
      <c r="A15" s="9" t="s">
        <v>150</v>
      </c>
      <c r="B15" s="6" t="s">
        <v>57</v>
      </c>
      <c r="C15" s="6" t="s">
        <v>131</v>
      </c>
      <c r="D15" s="6" t="s">
        <v>131</v>
      </c>
      <c r="E15" s="6" t="s">
        <v>184</v>
      </c>
      <c r="F15" s="6" t="s">
        <v>185</v>
      </c>
    </row>
    <row r="16" spans="1:6" s="7" customFormat="1" ht="48.75" customHeight="1">
      <c r="A16" s="9" t="s">
        <v>112</v>
      </c>
      <c r="B16" s="6" t="s">
        <v>60</v>
      </c>
      <c r="C16" s="6" t="s">
        <v>131</v>
      </c>
      <c r="D16" s="6" t="s">
        <v>131</v>
      </c>
      <c r="E16" s="42" t="s">
        <v>197</v>
      </c>
      <c r="F16" s="42" t="s">
        <v>198</v>
      </c>
    </row>
    <row r="17" spans="1:6" s="7" customFormat="1" ht="18.75">
      <c r="A17" s="9" t="s">
        <v>113</v>
      </c>
      <c r="B17" s="6" t="s">
        <v>61</v>
      </c>
      <c r="C17" s="6" t="s">
        <v>131</v>
      </c>
      <c r="D17" s="6" t="s">
        <v>131</v>
      </c>
      <c r="E17" s="6" t="s">
        <v>199</v>
      </c>
      <c r="F17" s="6" t="s">
        <v>200</v>
      </c>
    </row>
    <row r="18" spans="1:6" s="7" customFormat="1" ht="56.25">
      <c r="A18" s="9" t="s">
        <v>114</v>
      </c>
      <c r="B18" s="6" t="s">
        <v>62</v>
      </c>
      <c r="C18" s="6" t="s">
        <v>326</v>
      </c>
      <c r="D18" s="6" t="s">
        <v>327</v>
      </c>
      <c r="E18" s="6" t="s">
        <v>431</v>
      </c>
      <c r="F18" s="6" t="s">
        <v>328</v>
      </c>
    </row>
    <row r="19" spans="1:6" s="7" customFormat="1" ht="56.25">
      <c r="A19" s="9" t="s">
        <v>114</v>
      </c>
      <c r="B19" s="6" t="s">
        <v>63</v>
      </c>
      <c r="C19" s="6" t="s">
        <v>329</v>
      </c>
      <c r="D19" s="6" t="s">
        <v>330</v>
      </c>
      <c r="E19" s="6" t="s">
        <v>432</v>
      </c>
      <c r="F19" s="6" t="s">
        <v>331</v>
      </c>
    </row>
    <row r="20" spans="1:6" s="7" customFormat="1" ht="56.25">
      <c r="A20" s="9" t="s">
        <v>114</v>
      </c>
      <c r="B20" s="6" t="s">
        <v>64</v>
      </c>
      <c r="C20" s="6" t="s">
        <v>332</v>
      </c>
      <c r="D20" s="6" t="s">
        <v>333</v>
      </c>
      <c r="E20" s="6" t="s">
        <v>433</v>
      </c>
      <c r="F20" s="6" t="s">
        <v>334</v>
      </c>
    </row>
    <row r="21" spans="1:6" s="7" customFormat="1" ht="56.25">
      <c r="A21" s="9" t="s">
        <v>114</v>
      </c>
      <c r="B21" s="6" t="s">
        <v>65</v>
      </c>
      <c r="C21" s="6" t="s">
        <v>335</v>
      </c>
      <c r="D21" s="6" t="s">
        <v>336</v>
      </c>
      <c r="E21" s="6" t="s">
        <v>434</v>
      </c>
      <c r="F21" s="6" t="s">
        <v>337</v>
      </c>
    </row>
    <row r="22" spans="1:6" s="7" customFormat="1" ht="37.5">
      <c r="A22" s="9" t="s">
        <v>114</v>
      </c>
      <c r="B22" s="6" t="s">
        <v>66</v>
      </c>
      <c r="C22" s="6" t="s">
        <v>338</v>
      </c>
      <c r="D22" s="6" t="s">
        <v>339</v>
      </c>
      <c r="E22" s="6" t="s">
        <v>435</v>
      </c>
      <c r="F22" s="6" t="s">
        <v>340</v>
      </c>
    </row>
    <row r="23" spans="1:6" s="7" customFormat="1" ht="56.25">
      <c r="A23" s="9" t="s">
        <v>120</v>
      </c>
      <c r="B23" s="6" t="s">
        <v>67</v>
      </c>
      <c r="C23" s="6">
        <v>1475.1565</v>
      </c>
      <c r="D23" s="6">
        <v>286.55292</v>
      </c>
      <c r="E23" s="6" t="s">
        <v>341</v>
      </c>
      <c r="F23" s="6" t="s">
        <v>342</v>
      </c>
    </row>
    <row r="24" spans="1:6" s="7" customFormat="1" ht="93.75">
      <c r="A24" s="9" t="s">
        <v>120</v>
      </c>
      <c r="B24" s="6" t="s">
        <v>68</v>
      </c>
      <c r="C24" s="6">
        <f>1582.94052</f>
        <v>1582.94052</v>
      </c>
      <c r="D24" s="6">
        <v>286.55292</v>
      </c>
      <c r="E24" s="6" t="s">
        <v>343</v>
      </c>
      <c r="F24" s="6" t="s">
        <v>342</v>
      </c>
    </row>
    <row r="25" spans="1:6" s="7" customFormat="1" ht="75">
      <c r="A25" s="9" t="s">
        <v>120</v>
      </c>
      <c r="B25" s="6" t="s">
        <v>69</v>
      </c>
      <c r="C25" s="6">
        <f>1759.5663</f>
        <v>1759.5663</v>
      </c>
      <c r="D25" s="6">
        <v>288.33497</v>
      </c>
      <c r="E25" s="6" t="s">
        <v>344</v>
      </c>
      <c r="F25" s="6" t="s">
        <v>345</v>
      </c>
    </row>
    <row r="26" spans="1:6" s="7" customFormat="1" ht="75">
      <c r="A26" s="9" t="s">
        <v>120</v>
      </c>
      <c r="B26" s="6" t="s">
        <v>70</v>
      </c>
      <c r="C26" s="6">
        <v>1864.2904</v>
      </c>
      <c r="D26" s="6">
        <v>291.00804</v>
      </c>
      <c r="E26" s="6" t="s">
        <v>346</v>
      </c>
      <c r="F26" s="6" t="s">
        <v>347</v>
      </c>
    </row>
    <row r="27" spans="1:6" s="7" customFormat="1" ht="75">
      <c r="A27" s="9" t="s">
        <v>120</v>
      </c>
      <c r="B27" s="6" t="s">
        <v>71</v>
      </c>
      <c r="C27" s="6">
        <v>1982.5202</v>
      </c>
      <c r="D27" s="6">
        <v>296.51142</v>
      </c>
      <c r="E27" s="6" t="s">
        <v>348</v>
      </c>
      <c r="F27" s="6" t="s">
        <v>349</v>
      </c>
    </row>
    <row r="28" spans="1:6" s="7" customFormat="1" ht="56.25">
      <c r="A28" s="9" t="s">
        <v>120</v>
      </c>
      <c r="B28" s="6" t="s">
        <v>72</v>
      </c>
      <c r="C28" s="6">
        <v>2431.2058</v>
      </c>
      <c r="D28" s="6">
        <v>316.76078</v>
      </c>
      <c r="E28" s="6" t="s">
        <v>350</v>
      </c>
      <c r="F28" s="6" t="s">
        <v>351</v>
      </c>
    </row>
    <row r="29" spans="1:6" s="7" customFormat="1" ht="56.25">
      <c r="A29" s="9" t="s">
        <v>122</v>
      </c>
      <c r="B29" s="6" t="s">
        <v>73</v>
      </c>
      <c r="C29" s="45">
        <f>2251.0791</f>
        <v>2251.0791</v>
      </c>
      <c r="D29" s="46">
        <f>394.01027</f>
        <v>394.01027</v>
      </c>
      <c r="E29" s="6" t="s">
        <v>436</v>
      </c>
      <c r="F29" s="6" t="s">
        <v>318</v>
      </c>
    </row>
    <row r="30" spans="1:6" s="7" customFormat="1" ht="56.25">
      <c r="A30" s="9" t="s">
        <v>122</v>
      </c>
      <c r="B30" s="6" t="s">
        <v>74</v>
      </c>
      <c r="C30" s="45">
        <f>2339.0184</f>
        <v>2339.0184</v>
      </c>
      <c r="D30" s="46">
        <f>394.01027</f>
        <v>394.01027</v>
      </c>
      <c r="E30" s="6" t="s">
        <v>437</v>
      </c>
      <c r="F30" s="6" t="s">
        <v>318</v>
      </c>
    </row>
    <row r="31" spans="1:6" s="7" customFormat="1" ht="75">
      <c r="A31" s="9" t="s">
        <v>122</v>
      </c>
      <c r="B31" s="6" t="s">
        <v>75</v>
      </c>
      <c r="C31" s="45">
        <f>2595.0481</f>
        <v>2595.0481</v>
      </c>
      <c r="D31" s="46">
        <f>396.70977</f>
        <v>396.70977</v>
      </c>
      <c r="E31" s="6" t="s">
        <v>438</v>
      </c>
      <c r="F31" s="6" t="s">
        <v>319</v>
      </c>
    </row>
    <row r="32" spans="1:6" s="7" customFormat="1" ht="75">
      <c r="A32" s="9" t="s">
        <v>122</v>
      </c>
      <c r="B32" s="6" t="s">
        <v>76</v>
      </c>
      <c r="C32" s="45">
        <f>2821.1219</f>
        <v>2821.1219</v>
      </c>
      <c r="D32" s="46">
        <f>400.29048</f>
        <v>400.29048</v>
      </c>
      <c r="E32" s="6" t="s">
        <v>320</v>
      </c>
      <c r="F32" s="6" t="s">
        <v>321</v>
      </c>
    </row>
    <row r="33" spans="1:6" s="7" customFormat="1" ht="75">
      <c r="A33" s="9" t="s">
        <v>122</v>
      </c>
      <c r="B33" s="6" t="s">
        <v>77</v>
      </c>
      <c r="C33" s="45">
        <f>2999.4261</f>
        <v>2999.4261</v>
      </c>
      <c r="D33" s="46">
        <f>408.48939</f>
        <v>408.48939</v>
      </c>
      <c r="E33" s="6" t="s">
        <v>322</v>
      </c>
      <c r="F33" s="6" t="s">
        <v>323</v>
      </c>
    </row>
    <row r="34" spans="1:6" s="7" customFormat="1" ht="56.25">
      <c r="A34" s="9" t="s">
        <v>122</v>
      </c>
      <c r="B34" s="6" t="s">
        <v>78</v>
      </c>
      <c r="C34" s="45">
        <f>3131.7037</f>
        <v>3131.7037</v>
      </c>
      <c r="D34" s="46">
        <f>436.21011</f>
        <v>436.21011</v>
      </c>
      <c r="E34" s="6" t="s">
        <v>324</v>
      </c>
      <c r="F34" s="6" t="s">
        <v>325</v>
      </c>
    </row>
    <row r="35" spans="1:6" s="7" customFormat="1" ht="93.75">
      <c r="A35" s="9" t="s">
        <v>123</v>
      </c>
      <c r="B35" s="6" t="s">
        <v>478</v>
      </c>
      <c r="C35" s="6" t="s">
        <v>302</v>
      </c>
      <c r="D35" s="6" t="s">
        <v>303</v>
      </c>
      <c r="E35" s="6" t="s">
        <v>439</v>
      </c>
      <c r="F35" s="6" t="s">
        <v>304</v>
      </c>
    </row>
    <row r="36" spans="1:6" s="7" customFormat="1" ht="112.5">
      <c r="A36" s="9" t="s">
        <v>123</v>
      </c>
      <c r="B36" s="6" t="s">
        <v>479</v>
      </c>
      <c r="C36" s="6" t="s">
        <v>305</v>
      </c>
      <c r="D36" s="6" t="s">
        <v>303</v>
      </c>
      <c r="E36" s="6" t="s">
        <v>440</v>
      </c>
      <c r="F36" s="6" t="s">
        <v>304</v>
      </c>
    </row>
    <row r="37" spans="1:6" s="7" customFormat="1" ht="93.75">
      <c r="A37" s="9" t="s">
        <v>123</v>
      </c>
      <c r="B37" s="6" t="s">
        <v>480</v>
      </c>
      <c r="C37" s="6" t="s">
        <v>306</v>
      </c>
      <c r="D37" s="6" t="s">
        <v>307</v>
      </c>
      <c r="E37" s="6" t="s">
        <v>441</v>
      </c>
      <c r="F37" s="6" t="s">
        <v>308</v>
      </c>
    </row>
    <row r="38" spans="1:6" s="7" customFormat="1" ht="93.75">
      <c r="A38" s="9" t="s">
        <v>123</v>
      </c>
      <c r="B38" s="6" t="s">
        <v>481</v>
      </c>
      <c r="C38" s="6" t="s">
        <v>309</v>
      </c>
      <c r="D38" s="6" t="s">
        <v>310</v>
      </c>
      <c r="E38" s="6" t="s">
        <v>442</v>
      </c>
      <c r="F38" s="6" t="s">
        <v>311</v>
      </c>
    </row>
    <row r="39" spans="1:6" s="7" customFormat="1" ht="93.75">
      <c r="A39" s="9" t="s">
        <v>123</v>
      </c>
      <c r="B39" s="6" t="s">
        <v>482</v>
      </c>
      <c r="C39" s="6" t="s">
        <v>312</v>
      </c>
      <c r="D39" s="6" t="s">
        <v>313</v>
      </c>
      <c r="E39" s="6" t="s">
        <v>2</v>
      </c>
      <c r="F39" s="6" t="s">
        <v>314</v>
      </c>
    </row>
    <row r="40" spans="1:6" s="7" customFormat="1" ht="75">
      <c r="A40" s="9" t="s">
        <v>123</v>
      </c>
      <c r="B40" s="6" t="s">
        <v>483</v>
      </c>
      <c r="C40" s="6" t="s">
        <v>315</v>
      </c>
      <c r="D40" s="6" t="s">
        <v>316</v>
      </c>
      <c r="E40" s="6" t="s">
        <v>443</v>
      </c>
      <c r="F40" s="6" t="s">
        <v>317</v>
      </c>
    </row>
    <row r="41" spans="1:6" s="7" customFormat="1" ht="40.5">
      <c r="A41" s="9" t="s">
        <v>124</v>
      </c>
      <c r="B41" s="6" t="s">
        <v>107</v>
      </c>
      <c r="C41" s="6" t="s">
        <v>294</v>
      </c>
      <c r="D41" s="6" t="s">
        <v>295</v>
      </c>
      <c r="E41" s="6" t="s">
        <v>444</v>
      </c>
      <c r="F41" s="6" t="s">
        <v>3</v>
      </c>
    </row>
    <row r="42" spans="1:6" s="7" customFormat="1" ht="75">
      <c r="A42" s="9" t="s">
        <v>124</v>
      </c>
      <c r="B42" s="6" t="s">
        <v>79</v>
      </c>
      <c r="C42" s="6" t="s">
        <v>294</v>
      </c>
      <c r="D42" s="6" t="s">
        <v>295</v>
      </c>
      <c r="E42" s="6" t="s">
        <v>445</v>
      </c>
      <c r="F42" s="6" t="s">
        <v>3</v>
      </c>
    </row>
    <row r="43" spans="1:6" s="7" customFormat="1" ht="75">
      <c r="A43" s="9" t="s">
        <v>124</v>
      </c>
      <c r="B43" s="6" t="s">
        <v>80</v>
      </c>
      <c r="C43" s="6" t="s">
        <v>296</v>
      </c>
      <c r="D43" s="6" t="s">
        <v>297</v>
      </c>
      <c r="E43" s="6" t="s">
        <v>446</v>
      </c>
      <c r="F43" s="6" t="s">
        <v>4</v>
      </c>
    </row>
    <row r="44" spans="1:6" s="7" customFormat="1" ht="75">
      <c r="A44" s="9" t="s">
        <v>124</v>
      </c>
      <c r="B44" s="6" t="s">
        <v>81</v>
      </c>
      <c r="C44" s="6" t="s">
        <v>298</v>
      </c>
      <c r="D44" s="6" t="s">
        <v>8</v>
      </c>
      <c r="E44" s="6" t="s">
        <v>447</v>
      </c>
      <c r="F44" s="6" t="s">
        <v>5</v>
      </c>
    </row>
    <row r="45" spans="1:6" s="7" customFormat="1" ht="75">
      <c r="A45" s="9" t="s">
        <v>124</v>
      </c>
      <c r="B45" s="6" t="s">
        <v>82</v>
      </c>
      <c r="C45" s="6" t="s">
        <v>299</v>
      </c>
      <c r="D45" s="6" t="s">
        <v>300</v>
      </c>
      <c r="E45" s="6" t="s">
        <v>0</v>
      </c>
      <c r="F45" s="6" t="s">
        <v>6</v>
      </c>
    </row>
    <row r="46" spans="1:6" s="7" customFormat="1" ht="72.75" customHeight="1">
      <c r="A46" s="9" t="s">
        <v>124</v>
      </c>
      <c r="B46" s="6" t="s">
        <v>83</v>
      </c>
      <c r="C46" s="6" t="s">
        <v>9</v>
      </c>
      <c r="D46" s="6" t="s">
        <v>301</v>
      </c>
      <c r="E46" s="6" t="s">
        <v>1</v>
      </c>
      <c r="F46" s="6" t="s">
        <v>7</v>
      </c>
    </row>
    <row r="47" spans="1:6" s="7" customFormat="1" ht="56.25">
      <c r="A47" s="9" t="s">
        <v>125</v>
      </c>
      <c r="B47" s="6" t="s">
        <v>84</v>
      </c>
      <c r="C47" s="6" t="s">
        <v>272</v>
      </c>
      <c r="D47" s="6" t="s">
        <v>274</v>
      </c>
      <c r="E47" s="6" t="s">
        <v>273</v>
      </c>
      <c r="F47" s="6" t="s">
        <v>275</v>
      </c>
    </row>
    <row r="48" spans="1:6" s="7" customFormat="1" ht="75">
      <c r="A48" s="9" t="s">
        <v>125</v>
      </c>
      <c r="B48" s="6" t="s">
        <v>85</v>
      </c>
      <c r="C48" s="6" t="s">
        <v>276</v>
      </c>
      <c r="D48" s="6" t="s">
        <v>274</v>
      </c>
      <c r="E48" s="6" t="s">
        <v>277</v>
      </c>
      <c r="F48" s="6" t="s">
        <v>275</v>
      </c>
    </row>
    <row r="49" spans="1:6" s="7" customFormat="1" ht="75">
      <c r="A49" s="9" t="s">
        <v>125</v>
      </c>
      <c r="B49" s="6" t="s">
        <v>86</v>
      </c>
      <c r="C49" s="6" t="s">
        <v>278</v>
      </c>
      <c r="D49" s="6" t="s">
        <v>280</v>
      </c>
      <c r="E49" s="6" t="s">
        <v>279</v>
      </c>
      <c r="F49" s="6" t="s">
        <v>281</v>
      </c>
    </row>
    <row r="50" spans="1:6" s="7" customFormat="1" ht="93.75">
      <c r="A50" s="9" t="s">
        <v>125</v>
      </c>
      <c r="B50" s="6" t="s">
        <v>87</v>
      </c>
      <c r="C50" s="6" t="s">
        <v>282</v>
      </c>
      <c r="D50" s="6" t="s">
        <v>284</v>
      </c>
      <c r="E50" s="6" t="s">
        <v>283</v>
      </c>
      <c r="F50" s="6" t="s">
        <v>285</v>
      </c>
    </row>
    <row r="51" spans="1:6" s="7" customFormat="1" ht="93.75">
      <c r="A51" s="9" t="s">
        <v>125</v>
      </c>
      <c r="B51" s="6" t="s">
        <v>88</v>
      </c>
      <c r="C51" s="6" t="s">
        <v>286</v>
      </c>
      <c r="D51" s="6" t="s">
        <v>288</v>
      </c>
      <c r="E51" s="6" t="s">
        <v>287</v>
      </c>
      <c r="F51" s="6" t="s">
        <v>289</v>
      </c>
    </row>
    <row r="52" spans="1:6" s="7" customFormat="1" ht="75">
      <c r="A52" s="9" t="s">
        <v>125</v>
      </c>
      <c r="B52" s="6" t="s">
        <v>89</v>
      </c>
      <c r="C52" s="6" t="s">
        <v>290</v>
      </c>
      <c r="D52" s="6" t="s">
        <v>292</v>
      </c>
      <c r="E52" s="6" t="s">
        <v>291</v>
      </c>
      <c r="F52" s="6" t="s">
        <v>293</v>
      </c>
    </row>
    <row r="53" spans="1:6" s="7" customFormat="1" ht="56.25">
      <c r="A53" s="9" t="s">
        <v>126</v>
      </c>
      <c r="B53" s="6" t="s">
        <v>489</v>
      </c>
      <c r="C53" s="6" t="s">
        <v>250</v>
      </c>
      <c r="D53" s="6" t="s">
        <v>251</v>
      </c>
      <c r="E53" s="6" t="s">
        <v>252</v>
      </c>
      <c r="F53" s="6" t="s">
        <v>253</v>
      </c>
    </row>
    <row r="54" spans="1:6" s="7" customFormat="1" ht="93.75">
      <c r="A54" s="9" t="s">
        <v>126</v>
      </c>
      <c r="B54" s="6" t="s">
        <v>488</v>
      </c>
      <c r="C54" s="6" t="s">
        <v>254</v>
      </c>
      <c r="D54" s="6" t="s">
        <v>251</v>
      </c>
      <c r="E54" s="6" t="s">
        <v>255</v>
      </c>
      <c r="F54" s="6" t="s">
        <v>253</v>
      </c>
    </row>
    <row r="55" spans="1:6" s="7" customFormat="1" ht="93.75">
      <c r="A55" s="9" t="s">
        <v>126</v>
      </c>
      <c r="B55" s="6" t="s">
        <v>486</v>
      </c>
      <c r="C55" s="6" t="s">
        <v>256</v>
      </c>
      <c r="D55" s="6" t="s">
        <v>258</v>
      </c>
      <c r="E55" s="6" t="s">
        <v>257</v>
      </c>
      <c r="F55" s="6" t="s">
        <v>259</v>
      </c>
    </row>
    <row r="56" spans="1:6" s="7" customFormat="1" ht="93.75">
      <c r="A56" s="9" t="s">
        <v>126</v>
      </c>
      <c r="B56" s="6" t="s">
        <v>487</v>
      </c>
      <c r="C56" s="6" t="s">
        <v>260</v>
      </c>
      <c r="D56" s="6" t="s">
        <v>262</v>
      </c>
      <c r="E56" s="6" t="s">
        <v>261</v>
      </c>
      <c r="F56" s="6" t="s">
        <v>263</v>
      </c>
    </row>
    <row r="57" spans="1:6" s="7" customFormat="1" ht="93.75">
      <c r="A57" s="9" t="s">
        <v>126</v>
      </c>
      <c r="B57" s="6" t="s">
        <v>485</v>
      </c>
      <c r="C57" s="6" t="s">
        <v>264</v>
      </c>
      <c r="D57" s="6" t="s">
        <v>266</v>
      </c>
      <c r="E57" s="6" t="s">
        <v>265</v>
      </c>
      <c r="F57" s="6" t="s">
        <v>267</v>
      </c>
    </row>
    <row r="58" spans="1:6" s="7" customFormat="1" ht="56.25">
      <c r="A58" s="9" t="s">
        <v>126</v>
      </c>
      <c r="B58" s="6" t="s">
        <v>484</v>
      </c>
      <c r="C58" s="6" t="s">
        <v>268</v>
      </c>
      <c r="D58" s="6" t="s">
        <v>270</v>
      </c>
      <c r="E58" s="6" t="s">
        <v>269</v>
      </c>
      <c r="F58" s="6" t="s">
        <v>271</v>
      </c>
    </row>
    <row r="59" spans="1:6" s="7" customFormat="1" ht="93.75">
      <c r="A59" s="9" t="s">
        <v>127</v>
      </c>
      <c r="B59" s="6" t="s">
        <v>90</v>
      </c>
      <c r="C59" s="6" t="s">
        <v>10</v>
      </c>
      <c r="D59" s="6" t="s">
        <v>236</v>
      </c>
      <c r="E59" s="6" t="s">
        <v>235</v>
      </c>
      <c r="F59" s="6" t="s">
        <v>237</v>
      </c>
    </row>
    <row r="60" spans="1:6" s="7" customFormat="1" ht="131.25">
      <c r="A60" s="9" t="s">
        <v>127</v>
      </c>
      <c r="B60" s="6" t="s">
        <v>106</v>
      </c>
      <c r="C60" s="6" t="s">
        <v>15</v>
      </c>
      <c r="D60" s="6" t="s">
        <v>236</v>
      </c>
      <c r="E60" s="6" t="s">
        <v>238</v>
      </c>
      <c r="F60" s="6" t="s">
        <v>239</v>
      </c>
    </row>
    <row r="61" spans="1:6" s="7" customFormat="1" ht="131.25">
      <c r="A61" s="9" t="s">
        <v>127</v>
      </c>
      <c r="B61" s="6" t="s">
        <v>91</v>
      </c>
      <c r="C61" s="6" t="s">
        <v>11</v>
      </c>
      <c r="D61" s="6" t="s">
        <v>241</v>
      </c>
      <c r="E61" s="6" t="s">
        <v>240</v>
      </c>
      <c r="F61" s="6" t="s">
        <v>242</v>
      </c>
    </row>
    <row r="62" spans="1:6" s="7" customFormat="1" ht="131.25">
      <c r="A62" s="9" t="s">
        <v>127</v>
      </c>
      <c r="B62" s="6" t="s">
        <v>92</v>
      </c>
      <c r="C62" s="6" t="s">
        <v>12</v>
      </c>
      <c r="D62" s="6" t="s">
        <v>244</v>
      </c>
      <c r="E62" s="6" t="s">
        <v>243</v>
      </c>
      <c r="F62" s="6" t="s">
        <v>245</v>
      </c>
    </row>
    <row r="63" spans="1:6" s="7" customFormat="1" ht="112.5">
      <c r="A63" s="9" t="s">
        <v>127</v>
      </c>
      <c r="B63" s="6" t="s">
        <v>108</v>
      </c>
      <c r="C63" s="6" t="s">
        <v>13</v>
      </c>
      <c r="D63" s="6" t="s">
        <v>246</v>
      </c>
      <c r="E63" s="6" t="s">
        <v>623</v>
      </c>
      <c r="F63" s="6" t="s">
        <v>247</v>
      </c>
    </row>
    <row r="64" spans="1:6" s="7" customFormat="1" ht="93.75">
      <c r="A64" s="9" t="s">
        <v>127</v>
      </c>
      <c r="B64" s="6" t="s">
        <v>93</v>
      </c>
      <c r="C64" s="6" t="s">
        <v>14</v>
      </c>
      <c r="D64" s="6" t="s">
        <v>248</v>
      </c>
      <c r="E64" s="6" t="s">
        <v>16</v>
      </c>
      <c r="F64" s="6" t="s">
        <v>249</v>
      </c>
    </row>
    <row r="65" spans="1:6" s="7" customFormat="1" ht="75">
      <c r="A65" s="9" t="s">
        <v>128</v>
      </c>
      <c r="B65" s="6" t="s">
        <v>94</v>
      </c>
      <c r="C65" s="6" t="s">
        <v>550</v>
      </c>
      <c r="D65" s="6" t="s">
        <v>221</v>
      </c>
      <c r="E65" s="6" t="s">
        <v>220</v>
      </c>
      <c r="F65" s="6" t="s">
        <v>222</v>
      </c>
    </row>
    <row r="66" spans="1:6" s="7" customFormat="1" ht="112.5">
      <c r="A66" s="9" t="s">
        <v>128</v>
      </c>
      <c r="B66" s="6" t="s">
        <v>105</v>
      </c>
      <c r="C66" s="6" t="s">
        <v>551</v>
      </c>
      <c r="D66" s="6" t="s">
        <v>221</v>
      </c>
      <c r="E66" s="6" t="s">
        <v>223</v>
      </c>
      <c r="F66" s="6" t="s">
        <v>222</v>
      </c>
    </row>
    <row r="67" spans="1:6" s="7" customFormat="1" ht="112.5">
      <c r="A67" s="9" t="s">
        <v>128</v>
      </c>
      <c r="B67" s="6" t="s">
        <v>104</v>
      </c>
      <c r="C67" s="6" t="s">
        <v>552</v>
      </c>
      <c r="D67" s="6" t="s">
        <v>225</v>
      </c>
      <c r="E67" s="6" t="s">
        <v>224</v>
      </c>
      <c r="F67" s="6" t="s">
        <v>226</v>
      </c>
    </row>
    <row r="68" spans="1:6" s="7" customFormat="1" ht="112.5">
      <c r="A68" s="9" t="s">
        <v>128</v>
      </c>
      <c r="B68" s="6" t="s">
        <v>95</v>
      </c>
      <c r="C68" s="6" t="s">
        <v>553</v>
      </c>
      <c r="D68" s="6" t="s">
        <v>228</v>
      </c>
      <c r="E68" s="6" t="s">
        <v>227</v>
      </c>
      <c r="F68" s="6" t="s">
        <v>229</v>
      </c>
    </row>
    <row r="69" spans="1:6" s="7" customFormat="1" ht="112.5">
      <c r="A69" s="9" t="s">
        <v>128</v>
      </c>
      <c r="B69" s="6" t="s">
        <v>103</v>
      </c>
      <c r="C69" s="6" t="s">
        <v>554</v>
      </c>
      <c r="D69" s="6" t="s">
        <v>231</v>
      </c>
      <c r="E69" s="6" t="s">
        <v>230</v>
      </c>
      <c r="F69" s="6" t="s">
        <v>232</v>
      </c>
    </row>
    <row r="70" spans="1:6" s="7" customFormat="1" ht="75">
      <c r="A70" s="9" t="s">
        <v>128</v>
      </c>
      <c r="B70" s="6" t="s">
        <v>102</v>
      </c>
      <c r="C70" s="6" t="s">
        <v>555</v>
      </c>
      <c r="D70" s="6" t="s">
        <v>234</v>
      </c>
      <c r="E70" s="6" t="s">
        <v>233</v>
      </c>
      <c r="F70" s="6" t="s">
        <v>17</v>
      </c>
    </row>
    <row r="71" spans="1:6" s="7" customFormat="1" ht="56.25">
      <c r="A71" s="9" t="s">
        <v>129</v>
      </c>
      <c r="B71" s="6" t="s">
        <v>101</v>
      </c>
      <c r="C71" s="6" t="s">
        <v>18</v>
      </c>
      <c r="D71" s="6" t="s">
        <v>556</v>
      </c>
      <c r="E71" s="6" t="s">
        <v>201</v>
      </c>
      <c r="F71" s="6" t="s">
        <v>202</v>
      </c>
    </row>
    <row r="72" spans="1:6" s="7" customFormat="1" ht="93.75">
      <c r="A72" s="9" t="s">
        <v>129</v>
      </c>
      <c r="B72" s="6" t="s">
        <v>100</v>
      </c>
      <c r="C72" s="6" t="s">
        <v>19</v>
      </c>
      <c r="D72" s="6" t="s">
        <v>556</v>
      </c>
      <c r="E72" s="6" t="s">
        <v>203</v>
      </c>
      <c r="F72" s="6" t="s">
        <v>202</v>
      </c>
    </row>
    <row r="73" spans="1:6" s="7" customFormat="1" ht="93.75">
      <c r="A73" s="9" t="s">
        <v>129</v>
      </c>
      <c r="B73" s="6" t="s">
        <v>99</v>
      </c>
      <c r="C73" s="6" t="s">
        <v>204</v>
      </c>
      <c r="D73" s="6" t="s">
        <v>206</v>
      </c>
      <c r="E73" s="6" t="s">
        <v>205</v>
      </c>
      <c r="F73" s="6" t="s">
        <v>207</v>
      </c>
    </row>
    <row r="74" spans="1:6" s="7" customFormat="1" ht="93.75">
      <c r="A74" s="9" t="s">
        <v>129</v>
      </c>
      <c r="B74" s="6" t="s">
        <v>96</v>
      </c>
      <c r="C74" s="6" t="s">
        <v>218</v>
      </c>
      <c r="D74" s="6" t="s">
        <v>208</v>
      </c>
      <c r="E74" s="6" t="s">
        <v>219</v>
      </c>
      <c r="F74" s="6" t="s">
        <v>209</v>
      </c>
    </row>
    <row r="75" spans="1:6" s="7" customFormat="1" ht="93.75">
      <c r="A75" s="9" t="s">
        <v>129</v>
      </c>
      <c r="B75" s="6" t="s">
        <v>97</v>
      </c>
      <c r="C75" s="6" t="s">
        <v>210</v>
      </c>
      <c r="D75" s="6" t="s">
        <v>212</v>
      </c>
      <c r="E75" s="6" t="s">
        <v>211</v>
      </c>
      <c r="F75" s="6" t="s">
        <v>213</v>
      </c>
    </row>
    <row r="76" spans="1:6" s="7" customFormat="1" ht="75">
      <c r="A76" s="9" t="s">
        <v>129</v>
      </c>
      <c r="B76" s="6" t="s">
        <v>98</v>
      </c>
      <c r="C76" s="6" t="s">
        <v>214</v>
      </c>
      <c r="D76" s="6" t="s">
        <v>216</v>
      </c>
      <c r="E76" s="6" t="s">
        <v>215</v>
      </c>
      <c r="F76" s="6" t="s">
        <v>217</v>
      </c>
    </row>
    <row r="77" s="8" customFormat="1" ht="18.75">
      <c r="A77" s="47"/>
    </row>
    <row r="78" s="7" customFormat="1" ht="18.75">
      <c r="A78" s="13"/>
    </row>
    <row r="79" s="7" customFormat="1" ht="18.75">
      <c r="A79" s="13"/>
    </row>
    <row r="80" s="7" customFormat="1" ht="18.75">
      <c r="A80" s="13"/>
    </row>
    <row r="81" s="7" customFormat="1" ht="18.75">
      <c r="A81" s="13"/>
    </row>
    <row r="82" s="7" customFormat="1" ht="18.75">
      <c r="A82" s="13"/>
    </row>
    <row r="83" s="7" customFormat="1" ht="18.75">
      <c r="A83" s="13"/>
    </row>
    <row r="84" s="7" customFormat="1" ht="18.75">
      <c r="A84" s="13"/>
    </row>
    <row r="85" s="7" customFormat="1" ht="18.75">
      <c r="A85" s="13"/>
    </row>
    <row r="86" s="7" customFormat="1" ht="18.75">
      <c r="A86" s="13"/>
    </row>
    <row r="87" s="7" customFormat="1" ht="18.75">
      <c r="A87" s="13"/>
    </row>
    <row r="88" s="7" customFormat="1" ht="18.75">
      <c r="A88" s="13"/>
    </row>
    <row r="89" s="7" customFormat="1" ht="18.75">
      <c r="A89" s="13"/>
    </row>
    <row r="90" s="7" customFormat="1" ht="18.75">
      <c r="A90" s="13"/>
    </row>
    <row r="91" s="7" customFormat="1" ht="18.75">
      <c r="A91" s="13"/>
    </row>
    <row r="92" s="7" customFormat="1" ht="18.75">
      <c r="A92" s="13"/>
    </row>
    <row r="93" s="7" customFormat="1" ht="18.75">
      <c r="A93" s="13"/>
    </row>
    <row r="94" s="7" customFormat="1" ht="18.75">
      <c r="A94" s="13"/>
    </row>
    <row r="95" s="7" customFormat="1" ht="18.75">
      <c r="A95" s="13"/>
    </row>
    <row r="96" s="7" customFormat="1" ht="18.75">
      <c r="A96" s="13"/>
    </row>
    <row r="97" s="7" customFormat="1" ht="18.75">
      <c r="A97" s="13"/>
    </row>
    <row r="98" s="7" customFormat="1" ht="18.75">
      <c r="A98" s="13"/>
    </row>
    <row r="99" s="7" customFormat="1" ht="18.75">
      <c r="A99" s="13"/>
    </row>
    <row r="100" s="7" customFormat="1" ht="18.75">
      <c r="A100" s="13"/>
    </row>
    <row r="101" s="7" customFormat="1" ht="18.75">
      <c r="A101" s="13"/>
    </row>
    <row r="102" s="7" customFormat="1" ht="18.75">
      <c r="A102" s="13"/>
    </row>
    <row r="103" s="7" customFormat="1" ht="18.75">
      <c r="A103" s="13"/>
    </row>
    <row r="104" s="7" customFormat="1" ht="18.75">
      <c r="A104" s="13"/>
    </row>
    <row r="105" s="7" customFormat="1" ht="18.75">
      <c r="A105" s="13"/>
    </row>
    <row r="106" s="7" customFormat="1" ht="18.75">
      <c r="A106" s="13"/>
    </row>
    <row r="107" s="7" customFormat="1" ht="18.75">
      <c r="A107" s="13"/>
    </row>
    <row r="108" s="7" customFormat="1" ht="18.75">
      <c r="A108" s="13"/>
    </row>
    <row r="109" s="7" customFormat="1" ht="18.75">
      <c r="A109" s="13"/>
    </row>
    <row r="110" s="7" customFormat="1" ht="18.75">
      <c r="A110" s="13"/>
    </row>
    <row r="111" s="7" customFormat="1" ht="18.75">
      <c r="A111" s="13"/>
    </row>
    <row r="112" s="7" customFormat="1" ht="18.75">
      <c r="A112" s="13"/>
    </row>
    <row r="113" s="7" customFormat="1" ht="18.75">
      <c r="A113" s="13"/>
    </row>
    <row r="114" s="7" customFormat="1" ht="18.75">
      <c r="A114" s="13"/>
    </row>
    <row r="115" s="7" customFormat="1" ht="18.75">
      <c r="A115" s="13"/>
    </row>
    <row r="116" s="7" customFormat="1" ht="18.75">
      <c r="A116" s="13"/>
    </row>
    <row r="117" s="7" customFormat="1" ht="18.75">
      <c r="A117" s="13"/>
    </row>
    <row r="118" s="7" customFormat="1" ht="18.75">
      <c r="A118" s="13"/>
    </row>
    <row r="119" s="7" customFormat="1" ht="18.75">
      <c r="A119" s="13"/>
    </row>
    <row r="120" s="7" customFormat="1" ht="18.75">
      <c r="A120" s="13"/>
    </row>
    <row r="121" s="7" customFormat="1" ht="18.75">
      <c r="A121" s="13"/>
    </row>
    <row r="122" s="7" customFormat="1" ht="18.75">
      <c r="A122" s="13"/>
    </row>
    <row r="123" s="7" customFormat="1" ht="18.75">
      <c r="A123" s="13"/>
    </row>
    <row r="124" s="7" customFormat="1" ht="18.75">
      <c r="A124" s="13"/>
    </row>
    <row r="125" s="7" customFormat="1" ht="18.75">
      <c r="A125" s="13"/>
    </row>
    <row r="126" s="7" customFormat="1" ht="18.75">
      <c r="A126" s="13"/>
    </row>
    <row r="127" s="7" customFormat="1" ht="18.75">
      <c r="A127" s="13"/>
    </row>
    <row r="128" s="7" customFormat="1" ht="18.75">
      <c r="A128" s="13"/>
    </row>
    <row r="129" s="7" customFormat="1" ht="18.75">
      <c r="A129" s="13"/>
    </row>
    <row r="130" s="7" customFormat="1" ht="18.75">
      <c r="A130" s="13"/>
    </row>
    <row r="131" s="7" customFormat="1" ht="18.75">
      <c r="A131" s="13"/>
    </row>
    <row r="132" s="7" customFormat="1" ht="18.75">
      <c r="A132" s="13"/>
    </row>
    <row r="133" s="7" customFormat="1" ht="18.75">
      <c r="A133" s="13"/>
    </row>
    <row r="134" s="7" customFormat="1" ht="18.75">
      <c r="A134" s="13"/>
    </row>
    <row r="135" s="7" customFormat="1" ht="18.75">
      <c r="A135" s="13"/>
    </row>
    <row r="136" s="7" customFormat="1" ht="18.75">
      <c r="A136" s="13"/>
    </row>
    <row r="137" s="7" customFormat="1" ht="18.75">
      <c r="A137" s="13"/>
    </row>
    <row r="138" s="7" customFormat="1" ht="18.75">
      <c r="A138" s="13"/>
    </row>
    <row r="139" s="7" customFormat="1" ht="18.75">
      <c r="A139" s="13"/>
    </row>
    <row r="140" s="7" customFormat="1" ht="18.75">
      <c r="A140" s="13"/>
    </row>
    <row r="141" s="7" customFormat="1" ht="18.75">
      <c r="A141" s="13"/>
    </row>
    <row r="142" s="7" customFormat="1" ht="18.75">
      <c r="A142" s="13"/>
    </row>
    <row r="143" s="7" customFormat="1" ht="18.75">
      <c r="A143" s="13"/>
    </row>
    <row r="144" s="7" customFormat="1" ht="18.75">
      <c r="A144" s="13"/>
    </row>
    <row r="145" s="7" customFormat="1" ht="18.75">
      <c r="A145" s="13"/>
    </row>
    <row r="146" s="7" customFormat="1" ht="18.75">
      <c r="A146" s="13"/>
    </row>
    <row r="147" s="7" customFormat="1" ht="18.75">
      <c r="A147" s="13"/>
    </row>
    <row r="148" s="7" customFormat="1" ht="18.75">
      <c r="A148" s="13"/>
    </row>
    <row r="149" s="7" customFormat="1" ht="18.75">
      <c r="A149" s="13"/>
    </row>
    <row r="150" s="7" customFormat="1" ht="18.75">
      <c r="A150" s="13"/>
    </row>
    <row r="151" s="7" customFormat="1" ht="18.75">
      <c r="A151" s="13"/>
    </row>
  </sheetData>
  <sheetProtection/>
  <autoFilter ref="A2:B4"/>
  <mergeCells count="10">
    <mergeCell ref="B2:B4"/>
    <mergeCell ref="A1:F1"/>
    <mergeCell ref="C2:F2"/>
    <mergeCell ref="C3:D3"/>
    <mergeCell ref="E3:F3"/>
    <mergeCell ref="A2:A4"/>
    <mergeCell ref="A5:A6"/>
    <mergeCell ref="A7:A8"/>
    <mergeCell ref="A11:A12"/>
    <mergeCell ref="A13:A14"/>
  </mergeCells>
  <printOptions horizontalCentered="1"/>
  <pageMargins left="0.4724409448818898" right="0.35433070866141736" top="0.4724409448818898" bottom="0.6692913385826772" header="0.31496062992125984" footer="0.5118110236220472"/>
  <pageSetup firstPageNumber="121" useFirstPageNumber="1" fitToHeight="14" fitToWidth="1" horizontalDpi="600" verticalDpi="600" orientation="landscape" paperSize="9" scale="46" r:id="rId3"/>
  <headerFooter alignWithMargins="0">
    <oddHeader>&amp;C&amp;"Times New Roman,обычный"&amp;14&amp;P&amp;R&amp;"Times New Roman,курсив"&amp;14Продовження таблиці</oddHeader>
  </headerFooter>
  <rowBreaks count="8" manualBreakCount="8">
    <brk id="10" max="15" man="1"/>
    <brk id="19" max="15" man="1"/>
    <brk id="32" max="15" man="1"/>
    <brk id="46" max="15" man="1"/>
    <brk id="50" max="15" man="1"/>
    <brk id="62" max="15" man="1"/>
    <brk id="67" max="15" man="1"/>
    <brk id="72" max="1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O90"/>
  <sheetViews>
    <sheetView view="pageBreakPreview" zoomScale="65" zoomScaleSheetLayoutView="65" zoomScalePageLayoutView="0" workbookViewId="0" topLeftCell="A1">
      <selection activeCell="F5" sqref="F5"/>
    </sheetView>
  </sheetViews>
  <sheetFormatPr defaultColWidth="9.00390625" defaultRowHeight="12.75"/>
  <cols>
    <col min="1" max="1" width="13.75390625" style="2" customWidth="1"/>
    <col min="2" max="2" width="37.00390625" style="1" customWidth="1"/>
    <col min="3" max="3" width="28.75390625" style="1" customWidth="1"/>
    <col min="4" max="7" width="30.375" style="1" customWidth="1"/>
    <col min="8" max="16384" width="9.125" style="1" customWidth="1"/>
  </cols>
  <sheetData>
    <row r="1" spans="1:7" s="5" customFormat="1" ht="32.25" customHeight="1">
      <c r="A1" s="63"/>
      <c r="B1" s="63"/>
      <c r="C1" s="63"/>
      <c r="D1" s="63"/>
      <c r="E1" s="63"/>
      <c r="F1" s="63"/>
      <c r="G1" s="63"/>
    </row>
    <row r="2" spans="1:7" s="30" customFormat="1" ht="61.5" customHeight="1">
      <c r="A2" s="64" t="s">
        <v>130</v>
      </c>
      <c r="B2" s="62" t="s">
        <v>53</v>
      </c>
      <c r="C2" s="62" t="s">
        <v>117</v>
      </c>
      <c r="D2" s="62" t="s">
        <v>132</v>
      </c>
      <c r="E2" s="62"/>
      <c r="F2" s="62"/>
      <c r="G2" s="62"/>
    </row>
    <row r="3" spans="1:7" s="30" customFormat="1" ht="51.75" customHeight="1">
      <c r="A3" s="64"/>
      <c r="B3" s="62"/>
      <c r="C3" s="62"/>
      <c r="D3" s="62" t="s">
        <v>449</v>
      </c>
      <c r="E3" s="62"/>
      <c r="F3" s="62" t="s">
        <v>451</v>
      </c>
      <c r="G3" s="62"/>
    </row>
    <row r="4" spans="1:7" s="30" customFormat="1" ht="76.5" customHeight="1">
      <c r="A4" s="64"/>
      <c r="B4" s="62"/>
      <c r="C4" s="62"/>
      <c r="D4" s="52" t="s">
        <v>601</v>
      </c>
      <c r="E4" s="52" t="s">
        <v>22</v>
      </c>
      <c r="F4" s="52" t="s">
        <v>601</v>
      </c>
      <c r="G4" s="52" t="s">
        <v>22</v>
      </c>
    </row>
    <row r="5" spans="1:7" s="7" customFormat="1" ht="56.25">
      <c r="A5" s="9" t="s">
        <v>43</v>
      </c>
      <c r="B5" s="6" t="s">
        <v>54</v>
      </c>
      <c r="C5" s="6" t="s">
        <v>194</v>
      </c>
      <c r="D5" s="50">
        <f>52.26222</f>
        <v>52.26222</v>
      </c>
      <c r="E5" s="6" t="s">
        <v>131</v>
      </c>
      <c r="F5" s="42" t="s">
        <v>195</v>
      </c>
      <c r="G5" s="42" t="s">
        <v>131</v>
      </c>
    </row>
    <row r="6" spans="1:7" s="7" customFormat="1" ht="56.25">
      <c r="A6" s="9" t="s">
        <v>44</v>
      </c>
      <c r="B6" s="6" t="s">
        <v>55</v>
      </c>
      <c r="C6" s="6" t="s">
        <v>196</v>
      </c>
      <c r="D6" s="50">
        <f>52.26222</f>
        <v>52.26222</v>
      </c>
      <c r="E6" s="6" t="s">
        <v>131</v>
      </c>
      <c r="F6" s="42" t="s">
        <v>195</v>
      </c>
      <c r="G6" s="6" t="s">
        <v>131</v>
      </c>
    </row>
    <row r="7" spans="1:7" s="7" customFormat="1" ht="20.25">
      <c r="A7" s="9" t="s">
        <v>115</v>
      </c>
      <c r="B7" s="6" t="s">
        <v>118</v>
      </c>
      <c r="C7" s="43" t="s">
        <v>393</v>
      </c>
      <c r="D7" s="43" t="s">
        <v>363</v>
      </c>
      <c r="E7" s="43" t="s">
        <v>39</v>
      </c>
      <c r="F7" s="44" t="s">
        <v>363</v>
      </c>
      <c r="G7" s="43" t="s">
        <v>39</v>
      </c>
    </row>
    <row r="8" spans="1:7" s="7" customFormat="1" ht="20.25">
      <c r="A8" s="9" t="s">
        <v>116</v>
      </c>
      <c r="B8" s="6" t="s">
        <v>119</v>
      </c>
      <c r="C8" s="43" t="s">
        <v>394</v>
      </c>
      <c r="D8" s="43" t="s">
        <v>363</v>
      </c>
      <c r="E8" s="43" t="s">
        <v>363</v>
      </c>
      <c r="F8" s="44" t="s">
        <v>363</v>
      </c>
      <c r="G8" s="44" t="s">
        <v>363</v>
      </c>
    </row>
    <row r="9" spans="1:7" s="7" customFormat="1" ht="40.5">
      <c r="A9" s="9" t="s">
        <v>45</v>
      </c>
      <c r="B9" s="6" t="s">
        <v>427</v>
      </c>
      <c r="C9" s="44"/>
      <c r="D9" s="43" t="s">
        <v>395</v>
      </c>
      <c r="E9" s="43" t="s">
        <v>397</v>
      </c>
      <c r="F9" s="43" t="s">
        <v>396</v>
      </c>
      <c r="G9" s="43" t="s">
        <v>398</v>
      </c>
    </row>
    <row r="10" spans="1:7" s="7" customFormat="1" ht="40.5">
      <c r="A10" s="9" t="s">
        <v>46</v>
      </c>
      <c r="B10" s="6" t="s">
        <v>58</v>
      </c>
      <c r="C10" s="44"/>
      <c r="D10" s="43" t="s">
        <v>399</v>
      </c>
      <c r="E10" s="43" t="s">
        <v>131</v>
      </c>
      <c r="F10" s="43" t="s">
        <v>400</v>
      </c>
      <c r="G10" s="43" t="s">
        <v>39</v>
      </c>
    </row>
    <row r="11" spans="1:12" s="7" customFormat="1" ht="18.75">
      <c r="A11" s="9" t="s">
        <v>47</v>
      </c>
      <c r="B11" s="6" t="s">
        <v>118</v>
      </c>
      <c r="C11" s="44" t="s">
        <v>401</v>
      </c>
      <c r="D11" s="43"/>
      <c r="E11" s="43"/>
      <c r="F11" s="44"/>
      <c r="G11" s="43"/>
      <c r="L11" s="66" t="s">
        <v>430</v>
      </c>
    </row>
    <row r="12" spans="1:12" s="7" customFormat="1" ht="18.75">
      <c r="A12" s="9" t="s">
        <v>48</v>
      </c>
      <c r="B12" s="6" t="s">
        <v>119</v>
      </c>
      <c r="C12" s="44" t="s">
        <v>402</v>
      </c>
      <c r="D12" s="43"/>
      <c r="E12" s="43"/>
      <c r="F12" s="44"/>
      <c r="G12" s="44"/>
      <c r="L12" s="66"/>
    </row>
    <row r="13" spans="1:7" s="7" customFormat="1" ht="39" customHeight="1">
      <c r="A13" s="9" t="s">
        <v>49</v>
      </c>
      <c r="B13" s="43" t="s">
        <v>476</v>
      </c>
      <c r="C13" s="44"/>
      <c r="D13" s="44" t="s">
        <v>428</v>
      </c>
      <c r="E13" s="43"/>
      <c r="F13" s="44"/>
      <c r="G13" s="44"/>
    </row>
    <row r="14" spans="1:7" s="7" customFormat="1" ht="78.75" customHeight="1">
      <c r="A14" s="9" t="s">
        <v>50</v>
      </c>
      <c r="B14" s="43" t="s">
        <v>477</v>
      </c>
      <c r="C14" s="44"/>
      <c r="D14" s="44" t="s">
        <v>429</v>
      </c>
      <c r="E14" s="43"/>
      <c r="F14" s="44"/>
      <c r="G14" s="44"/>
    </row>
    <row r="15" spans="1:9" s="7" customFormat="1" ht="70.5" customHeight="1">
      <c r="A15" s="67"/>
      <c r="B15" s="67"/>
      <c r="C15" s="67"/>
      <c r="D15" s="67"/>
      <c r="E15" s="67"/>
      <c r="F15" s="67"/>
      <c r="G15" s="67"/>
      <c r="H15" s="10"/>
      <c r="I15" s="10"/>
    </row>
    <row r="16" spans="1:15" s="12" customFormat="1" ht="18.75">
      <c r="A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="7" customFormat="1" ht="18.75">
      <c r="A17" s="13"/>
    </row>
    <row r="18" s="7" customFormat="1" ht="18.75">
      <c r="A18" s="13"/>
    </row>
    <row r="19" s="7" customFormat="1" ht="18.75">
      <c r="A19" s="13"/>
    </row>
    <row r="20" s="7" customFormat="1" ht="18.75">
      <c r="A20" s="13"/>
    </row>
    <row r="21" s="7" customFormat="1" ht="18.75">
      <c r="A21" s="13"/>
    </row>
    <row r="22" s="7" customFormat="1" ht="18.75">
      <c r="A22" s="13"/>
    </row>
    <row r="23" s="7" customFormat="1" ht="18.75">
      <c r="A23" s="13"/>
    </row>
    <row r="24" s="7" customFormat="1" ht="18.75">
      <c r="A24" s="13"/>
    </row>
    <row r="25" s="7" customFormat="1" ht="18.75">
      <c r="A25" s="13"/>
    </row>
    <row r="26" s="7" customFormat="1" ht="18.75">
      <c r="A26" s="13"/>
    </row>
    <row r="27" s="7" customFormat="1" ht="18.75">
      <c r="A27" s="13"/>
    </row>
    <row r="28" s="7" customFormat="1" ht="18.75">
      <c r="A28" s="13"/>
    </row>
    <row r="29" s="7" customFormat="1" ht="18.75">
      <c r="A29" s="13"/>
    </row>
    <row r="30" s="7" customFormat="1" ht="18.75">
      <c r="A30" s="13"/>
    </row>
    <row r="31" s="7" customFormat="1" ht="18.75">
      <c r="A31" s="13"/>
    </row>
    <row r="32" s="7" customFormat="1" ht="18.75">
      <c r="A32" s="13"/>
    </row>
    <row r="33" s="7" customFormat="1" ht="18.75">
      <c r="A33" s="13"/>
    </row>
    <row r="34" s="7" customFormat="1" ht="18.75">
      <c r="A34" s="13"/>
    </row>
    <row r="35" s="7" customFormat="1" ht="18.75">
      <c r="A35" s="13"/>
    </row>
    <row r="36" s="7" customFormat="1" ht="18.75">
      <c r="A36" s="13"/>
    </row>
    <row r="37" s="7" customFormat="1" ht="18.75">
      <c r="A37" s="13"/>
    </row>
    <row r="38" s="7" customFormat="1" ht="18.75">
      <c r="A38" s="13"/>
    </row>
    <row r="39" s="7" customFormat="1" ht="18.75">
      <c r="A39" s="13"/>
    </row>
    <row r="40" s="7" customFormat="1" ht="18.75">
      <c r="A40" s="13"/>
    </row>
    <row r="41" s="7" customFormat="1" ht="18.75">
      <c r="A41" s="13"/>
    </row>
    <row r="42" s="7" customFormat="1" ht="18.75">
      <c r="A42" s="13"/>
    </row>
    <row r="43" s="7" customFormat="1" ht="18.75">
      <c r="A43" s="13"/>
    </row>
    <row r="44" s="7" customFormat="1" ht="18.75">
      <c r="A44" s="13"/>
    </row>
    <row r="45" s="7" customFormat="1" ht="18.75">
      <c r="A45" s="13"/>
    </row>
    <row r="46" s="7" customFormat="1" ht="18.75">
      <c r="A46" s="13"/>
    </row>
    <row r="47" s="7" customFormat="1" ht="18.75">
      <c r="A47" s="13"/>
    </row>
    <row r="48" s="7" customFormat="1" ht="18.75">
      <c r="A48" s="13"/>
    </row>
    <row r="49" s="7" customFormat="1" ht="18.75">
      <c r="A49" s="13"/>
    </row>
    <row r="50" s="7" customFormat="1" ht="18.75">
      <c r="A50" s="13"/>
    </row>
    <row r="51" s="7" customFormat="1" ht="18.75">
      <c r="A51" s="13"/>
    </row>
    <row r="52" s="7" customFormat="1" ht="18.75">
      <c r="A52" s="13"/>
    </row>
    <row r="53" s="7" customFormat="1" ht="18.75">
      <c r="A53" s="13"/>
    </row>
    <row r="54" s="7" customFormat="1" ht="18.75">
      <c r="A54" s="13"/>
    </row>
    <row r="55" s="7" customFormat="1" ht="18.75">
      <c r="A55" s="13"/>
    </row>
    <row r="56" s="7" customFormat="1" ht="18.75">
      <c r="A56" s="13"/>
    </row>
    <row r="57" s="7" customFormat="1" ht="18.75">
      <c r="A57" s="13"/>
    </row>
    <row r="58" s="7" customFormat="1" ht="18.75">
      <c r="A58" s="13"/>
    </row>
    <row r="59" s="7" customFormat="1" ht="18.75">
      <c r="A59" s="13"/>
    </row>
    <row r="60" s="7" customFormat="1" ht="18.75">
      <c r="A60" s="13"/>
    </row>
    <row r="61" s="7" customFormat="1" ht="18.75">
      <c r="A61" s="13"/>
    </row>
    <row r="62" s="7" customFormat="1" ht="18.75">
      <c r="A62" s="13"/>
    </row>
    <row r="63" s="7" customFormat="1" ht="18.75">
      <c r="A63" s="13"/>
    </row>
    <row r="64" s="7" customFormat="1" ht="18.75">
      <c r="A64" s="13"/>
    </row>
    <row r="65" s="7" customFormat="1" ht="18.75">
      <c r="A65" s="13"/>
    </row>
    <row r="66" s="7" customFormat="1" ht="18.75">
      <c r="A66" s="13"/>
    </row>
    <row r="67" s="7" customFormat="1" ht="18.75">
      <c r="A67" s="13"/>
    </row>
    <row r="68" s="7" customFormat="1" ht="18.75">
      <c r="A68" s="13"/>
    </row>
    <row r="69" s="7" customFormat="1" ht="18.75">
      <c r="A69" s="13"/>
    </row>
    <row r="70" s="7" customFormat="1" ht="18.75">
      <c r="A70" s="13"/>
    </row>
    <row r="71" s="7" customFormat="1" ht="18.75">
      <c r="A71" s="13"/>
    </row>
    <row r="72" s="7" customFormat="1" ht="18.75">
      <c r="A72" s="13"/>
    </row>
    <row r="73" s="7" customFormat="1" ht="18.75">
      <c r="A73" s="13"/>
    </row>
    <row r="74" s="7" customFormat="1" ht="18.75">
      <c r="A74" s="13"/>
    </row>
    <row r="75" s="7" customFormat="1" ht="18.75">
      <c r="A75" s="13"/>
    </row>
    <row r="76" s="7" customFormat="1" ht="18.75">
      <c r="A76" s="13"/>
    </row>
    <row r="77" s="7" customFormat="1" ht="18.75">
      <c r="A77" s="13"/>
    </row>
    <row r="78" s="7" customFormat="1" ht="18.75">
      <c r="A78" s="13"/>
    </row>
    <row r="79" s="7" customFormat="1" ht="18.75">
      <c r="A79" s="13"/>
    </row>
    <row r="80" s="7" customFormat="1" ht="18.75">
      <c r="A80" s="13"/>
    </row>
    <row r="81" s="7" customFormat="1" ht="18.75">
      <c r="A81" s="13"/>
    </row>
    <row r="82" s="7" customFormat="1" ht="18.75">
      <c r="A82" s="13"/>
    </row>
    <row r="83" s="7" customFormat="1" ht="18.75">
      <c r="A83" s="13"/>
    </row>
    <row r="84" s="7" customFormat="1" ht="18.75">
      <c r="A84" s="13"/>
    </row>
    <row r="85" s="7" customFormat="1" ht="18.75">
      <c r="A85" s="13"/>
    </row>
    <row r="86" s="7" customFormat="1" ht="18.75">
      <c r="A86" s="13"/>
    </row>
    <row r="87" s="7" customFormat="1" ht="18.75">
      <c r="A87" s="13"/>
    </row>
    <row r="88" s="7" customFormat="1" ht="18.75">
      <c r="A88" s="13"/>
    </row>
    <row r="89" s="7" customFormat="1" ht="18.75">
      <c r="A89" s="13"/>
    </row>
    <row r="90" s="7" customFormat="1" ht="18.75">
      <c r="A90" s="13"/>
    </row>
  </sheetData>
  <sheetProtection/>
  <autoFilter ref="A2:B4"/>
  <mergeCells count="9">
    <mergeCell ref="L11:L12"/>
    <mergeCell ref="A15:G15"/>
    <mergeCell ref="B2:B4"/>
    <mergeCell ref="A1:G1"/>
    <mergeCell ref="D2:G2"/>
    <mergeCell ref="D3:E3"/>
    <mergeCell ref="F3:G3"/>
    <mergeCell ref="C2:C4"/>
    <mergeCell ref="A2:A4"/>
  </mergeCells>
  <printOptions horizontalCentered="1"/>
  <pageMargins left="0.4724409448818898" right="0.35433070866141736" top="0.5905511811023623" bottom="0.7086614173228347" header="0.31496062992125984" footer="0.5118110236220472"/>
  <pageSetup firstPageNumber="127" useFirstPageNumber="1" fitToHeight="14" fitToWidth="1" horizontalDpi="600" verticalDpi="600" orientation="landscape" paperSize="9" scale="70" r:id="rId3"/>
  <headerFooter alignWithMargins="0">
    <oddHeader>&amp;C&amp;"Times New Roman,обычный"&amp;14&amp;P&amp;R&amp;"Times New Roman,курсив"&amp;14Продовження таблиці</oddHeader>
  </headerFooter>
  <rowBreaks count="1" manualBreakCount="1">
    <brk id="10" max="1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0"/>
  <sheetViews>
    <sheetView view="pageBreakPreview" zoomScale="75" zoomScaleSheetLayoutView="75" zoomScalePageLayoutView="0" workbookViewId="0" topLeftCell="A43">
      <selection activeCell="A3" sqref="A3:E3"/>
    </sheetView>
  </sheetViews>
  <sheetFormatPr defaultColWidth="9.00390625" defaultRowHeight="12.75"/>
  <cols>
    <col min="1" max="2" width="23.25390625" style="4" customWidth="1"/>
    <col min="3" max="3" width="19.375" style="4" customWidth="1"/>
    <col min="4" max="5" width="26.75390625" style="4" customWidth="1"/>
    <col min="6" max="16384" width="9.125" style="4" customWidth="1"/>
  </cols>
  <sheetData>
    <row r="1" spans="1:12" s="23" customFormat="1" ht="22.5" customHeight="1">
      <c r="A1" s="68" t="s">
        <v>475</v>
      </c>
      <c r="B1" s="68"/>
      <c r="C1" s="68"/>
      <c r="D1" s="68"/>
      <c r="E1" s="68"/>
      <c r="F1" s="22"/>
      <c r="G1" s="22"/>
      <c r="H1" s="22"/>
      <c r="I1" s="22"/>
      <c r="J1" s="22"/>
      <c r="K1" s="22"/>
      <c r="L1" s="22"/>
    </row>
    <row r="2" spans="1:12" s="23" customFormat="1" ht="49.5" customHeight="1">
      <c r="A2" s="68" t="s">
        <v>583</v>
      </c>
      <c r="B2" s="68"/>
      <c r="C2" s="68"/>
      <c r="D2" s="68"/>
      <c r="E2" s="68"/>
      <c r="F2" s="22"/>
      <c r="G2" s="22"/>
      <c r="H2" s="22"/>
      <c r="I2" s="22"/>
      <c r="J2" s="22"/>
      <c r="K2" s="22"/>
      <c r="L2" s="22"/>
    </row>
    <row r="3" spans="1:12" s="23" customFormat="1" ht="52.5" customHeight="1">
      <c r="A3" s="71" t="s">
        <v>584</v>
      </c>
      <c r="B3" s="71"/>
      <c r="C3" s="71"/>
      <c r="D3" s="71"/>
      <c r="E3" s="71"/>
      <c r="F3" s="22"/>
      <c r="G3" s="22"/>
      <c r="H3" s="22"/>
      <c r="I3" s="22"/>
      <c r="J3" s="22"/>
      <c r="K3" s="22"/>
      <c r="L3" s="22"/>
    </row>
    <row r="4" spans="1:12" s="23" customFormat="1" ht="38.25" customHeight="1">
      <c r="A4" s="72" t="s">
        <v>493</v>
      </c>
      <c r="B4" s="72"/>
      <c r="C4" s="72"/>
      <c r="D4" s="72"/>
      <c r="E4" s="72"/>
      <c r="F4" s="22"/>
      <c r="G4" s="22"/>
      <c r="H4" s="22"/>
      <c r="I4" s="22"/>
      <c r="J4" s="22"/>
      <c r="K4" s="22"/>
      <c r="L4" s="22"/>
    </row>
    <row r="5" spans="1:10" s="23" customFormat="1" ht="44.25" customHeight="1">
      <c r="A5" s="70" t="s">
        <v>494</v>
      </c>
      <c r="B5" s="70"/>
      <c r="C5" s="70"/>
      <c r="D5" s="70"/>
      <c r="E5" s="70"/>
      <c r="F5" s="22"/>
      <c r="G5" s="22"/>
      <c r="H5" s="22"/>
      <c r="I5" s="22"/>
      <c r="J5" s="22"/>
    </row>
    <row r="6" spans="1:5" s="23" customFormat="1" ht="32.25" customHeight="1">
      <c r="A6" s="69" t="s">
        <v>121</v>
      </c>
      <c r="B6" s="69"/>
      <c r="C6" s="69"/>
      <c r="D6" s="69"/>
      <c r="E6" s="69"/>
    </row>
    <row r="7" s="3" customFormat="1" ht="9" customHeight="1"/>
    <row r="8" spans="1:5" s="14" customFormat="1" ht="44.25" customHeight="1">
      <c r="A8" s="73" t="s">
        <v>151</v>
      </c>
      <c r="B8" s="74"/>
      <c r="C8" s="75" t="s">
        <v>59</v>
      </c>
      <c r="D8" s="75" t="s">
        <v>40</v>
      </c>
      <c r="E8" s="75" t="s">
        <v>109</v>
      </c>
    </row>
    <row r="9" spans="1:5" s="14" customFormat="1" ht="37.5" customHeight="1">
      <c r="A9" s="15" t="s">
        <v>41</v>
      </c>
      <c r="B9" s="15" t="s">
        <v>42</v>
      </c>
      <c r="C9" s="75"/>
      <c r="D9" s="75"/>
      <c r="E9" s="75"/>
    </row>
    <row r="10" spans="1:5" s="14" customFormat="1" ht="20.25">
      <c r="A10" s="16">
        <v>0</v>
      </c>
      <c r="B10" s="17">
        <v>50</v>
      </c>
      <c r="C10" s="33">
        <v>50</v>
      </c>
      <c r="D10" s="24">
        <v>1.138</v>
      </c>
      <c r="E10" s="25">
        <v>6.1625</v>
      </c>
    </row>
    <row r="11" spans="1:5" s="14" customFormat="1" ht="20.25">
      <c r="A11" s="18">
        <v>51</v>
      </c>
      <c r="B11" s="19">
        <v>60</v>
      </c>
      <c r="C11" s="34">
        <v>55</v>
      </c>
      <c r="D11" s="26">
        <v>1.138</v>
      </c>
      <c r="E11" s="27">
        <v>6.1625</v>
      </c>
    </row>
    <row r="12" spans="1:5" s="14" customFormat="1" ht="20.25">
      <c r="A12" s="18">
        <v>61</v>
      </c>
      <c r="B12" s="19">
        <v>70</v>
      </c>
      <c r="C12" s="34">
        <v>65</v>
      </c>
      <c r="D12" s="26">
        <v>1.138</v>
      </c>
      <c r="E12" s="27">
        <v>6.1625</v>
      </c>
    </row>
    <row r="13" spans="1:5" s="14" customFormat="1" ht="20.25">
      <c r="A13" s="18">
        <v>71</v>
      </c>
      <c r="B13" s="19">
        <v>80</v>
      </c>
      <c r="C13" s="34">
        <v>75</v>
      </c>
      <c r="D13" s="26">
        <v>1.138</v>
      </c>
      <c r="E13" s="27">
        <v>6.1625</v>
      </c>
    </row>
    <row r="14" spans="1:5" s="14" customFormat="1" ht="20.25">
      <c r="A14" s="18">
        <v>81</v>
      </c>
      <c r="B14" s="19">
        <v>90</v>
      </c>
      <c r="C14" s="34">
        <v>85</v>
      </c>
      <c r="D14" s="26">
        <v>1.138</v>
      </c>
      <c r="E14" s="27">
        <v>6.1625</v>
      </c>
    </row>
    <row r="15" spans="1:5" s="14" customFormat="1" ht="20.25">
      <c r="A15" s="18">
        <v>91</v>
      </c>
      <c r="B15" s="19">
        <v>100</v>
      </c>
      <c r="C15" s="34">
        <v>95</v>
      </c>
      <c r="D15" s="26">
        <v>1.138</v>
      </c>
      <c r="E15" s="27">
        <v>6.1625</v>
      </c>
    </row>
    <row r="16" spans="1:5" s="14" customFormat="1" ht="20.25">
      <c r="A16" s="18">
        <v>101</v>
      </c>
      <c r="B16" s="19">
        <v>120</v>
      </c>
      <c r="C16" s="34">
        <v>110</v>
      </c>
      <c r="D16" s="26">
        <v>1.138</v>
      </c>
      <c r="E16" s="27">
        <v>6.1625</v>
      </c>
    </row>
    <row r="17" spans="1:5" s="14" customFormat="1" ht="20.25">
      <c r="A17" s="18">
        <v>121</v>
      </c>
      <c r="B17" s="19">
        <v>140</v>
      </c>
      <c r="C17" s="34">
        <v>130</v>
      </c>
      <c r="D17" s="26">
        <v>1.138</v>
      </c>
      <c r="E17" s="27">
        <v>4.981818</v>
      </c>
    </row>
    <row r="18" spans="1:5" s="14" customFormat="1" ht="20.25">
      <c r="A18" s="18">
        <v>141</v>
      </c>
      <c r="B18" s="19">
        <v>160</v>
      </c>
      <c r="C18" s="34">
        <v>150</v>
      </c>
      <c r="D18" s="26">
        <v>1.138</v>
      </c>
      <c r="E18" s="27">
        <v>3.98125</v>
      </c>
    </row>
    <row r="19" spans="1:5" s="14" customFormat="1" ht="20.25">
      <c r="A19" s="18">
        <v>161</v>
      </c>
      <c r="B19" s="19">
        <v>180</v>
      </c>
      <c r="C19" s="34">
        <v>170</v>
      </c>
      <c r="D19" s="26">
        <v>1.1245839857431394</v>
      </c>
      <c r="E19" s="27">
        <v>3.35</v>
      </c>
    </row>
    <row r="20" spans="1:5" s="14" customFormat="1" ht="20.25">
      <c r="A20" s="18">
        <v>181</v>
      </c>
      <c r="B20" s="19">
        <v>200</v>
      </c>
      <c r="C20" s="34">
        <v>190</v>
      </c>
      <c r="D20" s="26">
        <v>1.1136660487179917</v>
      </c>
      <c r="E20" s="27">
        <v>2.594736842105263</v>
      </c>
    </row>
    <row r="21" spans="1:5" s="14" customFormat="1" ht="20.25">
      <c r="A21" s="18">
        <v>201</v>
      </c>
      <c r="B21" s="19">
        <v>220</v>
      </c>
      <c r="C21" s="34">
        <v>210</v>
      </c>
      <c r="D21" s="26">
        <v>1.1032798276666171</v>
      </c>
      <c r="E21" s="27">
        <v>2.3476190476190477</v>
      </c>
    </row>
    <row r="22" spans="1:5" s="14" customFormat="1" ht="20.25">
      <c r="A22" s="18">
        <v>221</v>
      </c>
      <c r="B22" s="19">
        <v>240</v>
      </c>
      <c r="C22" s="34">
        <v>230</v>
      </c>
      <c r="D22" s="26">
        <v>1.0933994274152192</v>
      </c>
      <c r="E22" s="27">
        <v>2.143478260869565</v>
      </c>
    </row>
    <row r="23" spans="1:5" s="14" customFormat="1" ht="20.25">
      <c r="A23" s="18">
        <v>241</v>
      </c>
      <c r="B23" s="19">
        <v>260</v>
      </c>
      <c r="C23" s="34">
        <v>250</v>
      </c>
      <c r="D23" s="26">
        <v>1.0840002139144722</v>
      </c>
      <c r="E23" s="27">
        <v>1.972</v>
      </c>
    </row>
    <row r="24" spans="1:5" s="14" customFormat="1" ht="20.25">
      <c r="A24" s="18">
        <v>261</v>
      </c>
      <c r="B24" s="19">
        <v>280</v>
      </c>
      <c r="C24" s="34">
        <v>270</v>
      </c>
      <c r="D24" s="26">
        <v>1.075058752821322</v>
      </c>
      <c r="E24" s="27">
        <v>1.825925925925926</v>
      </c>
    </row>
    <row r="25" spans="1:5" s="14" customFormat="1" ht="20.25">
      <c r="A25" s="18">
        <v>281</v>
      </c>
      <c r="B25" s="19">
        <v>300</v>
      </c>
      <c r="C25" s="34">
        <v>290</v>
      </c>
      <c r="D25" s="26">
        <v>1.0665527510719242</v>
      </c>
      <c r="E25" s="27">
        <v>1.7</v>
      </c>
    </row>
    <row r="26" spans="1:5" s="14" customFormat="1" ht="20.25">
      <c r="A26" s="18">
        <v>301</v>
      </c>
      <c r="B26" s="19">
        <v>330</v>
      </c>
      <c r="C26" s="34">
        <v>315</v>
      </c>
      <c r="D26" s="26">
        <v>1.0565004045591992</v>
      </c>
      <c r="E26" s="27">
        <v>1.565079365079365</v>
      </c>
    </row>
    <row r="27" spans="1:5" s="14" customFormat="1" ht="20.25">
      <c r="A27" s="18">
        <v>331</v>
      </c>
      <c r="B27" s="19">
        <v>360</v>
      </c>
      <c r="C27" s="34">
        <v>345</v>
      </c>
      <c r="D27" s="26">
        <v>1.0452371072483115</v>
      </c>
      <c r="E27" s="27">
        <v>1.4289855072463769</v>
      </c>
    </row>
    <row r="28" spans="1:5" s="14" customFormat="1" ht="20.25">
      <c r="A28" s="18">
        <v>361</v>
      </c>
      <c r="B28" s="19">
        <v>390</v>
      </c>
      <c r="C28" s="34">
        <v>375</v>
      </c>
      <c r="D28" s="26">
        <v>1.0347865123590771</v>
      </c>
      <c r="E28" s="27">
        <v>1.3146666666666667</v>
      </c>
    </row>
    <row r="29" spans="1:5" s="14" customFormat="1" ht="20.25">
      <c r="A29" s="18">
        <v>391</v>
      </c>
      <c r="B29" s="19">
        <v>420</v>
      </c>
      <c r="C29" s="34">
        <v>405</v>
      </c>
      <c r="D29" s="26">
        <v>1.0250899794056836</v>
      </c>
      <c r="E29" s="27">
        <v>1.217283950617284</v>
      </c>
    </row>
    <row r="30" spans="1:5" s="14" customFormat="1" ht="20.25">
      <c r="A30" s="18">
        <v>421</v>
      </c>
      <c r="B30" s="19">
        <v>450</v>
      </c>
      <c r="C30" s="34">
        <v>435</v>
      </c>
      <c r="D30" s="26">
        <v>1.0160930991024286</v>
      </c>
      <c r="E30" s="27">
        <v>1.1333333333333333</v>
      </c>
    </row>
    <row r="31" spans="1:5" s="14" customFormat="1" ht="20.25">
      <c r="A31" s="18">
        <v>451</v>
      </c>
      <c r="B31" s="19">
        <v>480</v>
      </c>
      <c r="C31" s="34">
        <v>465</v>
      </c>
      <c r="D31" s="26">
        <v>1.0077453880617762</v>
      </c>
      <c r="E31" s="27">
        <v>1.060215053763441</v>
      </c>
    </row>
    <row r="32" spans="1:5" s="14" customFormat="1" ht="20.25">
      <c r="A32" s="18">
        <v>481</v>
      </c>
      <c r="B32" s="19">
        <v>510</v>
      </c>
      <c r="C32" s="34">
        <v>495</v>
      </c>
      <c r="D32" s="26">
        <v>1.0000000055214502</v>
      </c>
      <c r="E32" s="27">
        <v>0.9959595959595959</v>
      </c>
    </row>
    <row r="33" spans="1:5" s="14" customFormat="1" ht="20.25">
      <c r="A33" s="18">
        <v>511</v>
      </c>
      <c r="B33" s="19">
        <v>540</v>
      </c>
      <c r="C33" s="34">
        <v>525</v>
      </c>
      <c r="D33" s="26">
        <v>0.9928134905110677</v>
      </c>
      <c r="E33" s="27">
        <v>0.939047619047619</v>
      </c>
    </row>
    <row r="34" spans="1:5" s="14" customFormat="1" ht="20.25">
      <c r="A34" s="18">
        <v>541</v>
      </c>
      <c r="B34" s="19">
        <v>570</v>
      </c>
      <c r="C34" s="34">
        <v>555</v>
      </c>
      <c r="D34" s="26">
        <v>0.9861455179834925</v>
      </c>
      <c r="E34" s="27">
        <v>0.8882882882882883</v>
      </c>
    </row>
    <row r="35" spans="1:5" s="14" customFormat="1" ht="20.25">
      <c r="A35" s="18">
        <v>571</v>
      </c>
      <c r="B35" s="19">
        <v>600</v>
      </c>
      <c r="C35" s="34">
        <v>585</v>
      </c>
      <c r="D35" s="26">
        <v>0.9799586725425156</v>
      </c>
      <c r="E35" s="27">
        <v>0.8427350427350427</v>
      </c>
    </row>
    <row r="36" spans="1:5" s="14" customFormat="1" ht="20.25">
      <c r="A36" s="18">
        <v>601</v>
      </c>
      <c r="B36" s="19">
        <v>650</v>
      </c>
      <c r="C36" s="34">
        <v>625</v>
      </c>
      <c r="D36" s="26">
        <v>0.9723983271034105</v>
      </c>
      <c r="E36" s="27">
        <v>0.7888</v>
      </c>
    </row>
    <row r="37" spans="1:5" s="14" customFormat="1" ht="20.25">
      <c r="A37" s="18">
        <v>651</v>
      </c>
      <c r="B37" s="19">
        <v>700</v>
      </c>
      <c r="C37" s="34">
        <v>675</v>
      </c>
      <c r="D37" s="26">
        <v>0.9639500856294404</v>
      </c>
      <c r="E37" s="27">
        <v>0.7303703703703703</v>
      </c>
    </row>
    <row r="38" spans="1:5" s="14" customFormat="1" ht="20.25">
      <c r="A38" s="18">
        <v>701</v>
      </c>
      <c r="B38" s="19">
        <v>750</v>
      </c>
      <c r="C38" s="34">
        <v>725</v>
      </c>
      <c r="D38" s="26">
        <v>0.9564931780574144</v>
      </c>
      <c r="E38" s="27">
        <v>0.68</v>
      </c>
    </row>
    <row r="39" spans="1:5" s="14" customFormat="1" ht="20.25">
      <c r="A39" s="18">
        <v>751</v>
      </c>
      <c r="B39" s="19">
        <v>800</v>
      </c>
      <c r="C39" s="34">
        <v>775</v>
      </c>
      <c r="D39" s="26">
        <v>0.9499112792434348</v>
      </c>
      <c r="E39" s="27">
        <v>0.6361290322580645</v>
      </c>
    </row>
    <row r="40" spans="1:5" s="14" customFormat="1" ht="20.25">
      <c r="A40" s="18">
        <v>801</v>
      </c>
      <c r="B40" s="19">
        <v>850</v>
      </c>
      <c r="C40" s="34">
        <v>825</v>
      </c>
      <c r="D40" s="26">
        <v>0.9441017138734704</v>
      </c>
      <c r="E40" s="27">
        <v>0.5975757575757575</v>
      </c>
    </row>
    <row r="41" spans="1:5" s="14" customFormat="1" ht="20.25">
      <c r="A41" s="18">
        <v>851</v>
      </c>
      <c r="B41" s="19">
        <v>900</v>
      </c>
      <c r="C41" s="34">
        <v>875</v>
      </c>
      <c r="D41" s="26">
        <v>0.938973854764454</v>
      </c>
      <c r="E41" s="27">
        <v>0.5634285714285714</v>
      </c>
    </row>
    <row r="42" spans="1:5" s="14" customFormat="1" ht="20.25">
      <c r="A42" s="18">
        <v>901</v>
      </c>
      <c r="B42" s="19">
        <v>950</v>
      </c>
      <c r="C42" s="34">
        <v>925</v>
      </c>
      <c r="D42" s="26">
        <v>0.9344477091119984</v>
      </c>
      <c r="E42" s="27">
        <v>0.532972972972973</v>
      </c>
    </row>
    <row r="43" spans="1:5" s="14" customFormat="1" ht="20.25">
      <c r="A43" s="18">
        <v>951</v>
      </c>
      <c r="B43" s="19">
        <v>1000</v>
      </c>
      <c r="C43" s="34">
        <v>975</v>
      </c>
      <c r="D43" s="26">
        <v>0.9304526706306907</v>
      </c>
      <c r="E43" s="27">
        <v>0.5056410256410256</v>
      </c>
    </row>
    <row r="44" spans="1:5" s="14" customFormat="1" ht="20.25">
      <c r="A44" s="18">
        <v>1001</v>
      </c>
      <c r="B44" s="19">
        <v>1070</v>
      </c>
      <c r="C44" s="34">
        <v>1035</v>
      </c>
      <c r="D44" s="26">
        <v>0.9262724625206772</v>
      </c>
      <c r="E44" s="27">
        <v>0.47632850241545893</v>
      </c>
    </row>
    <row r="45" spans="1:5" s="14" customFormat="1" ht="20.25">
      <c r="A45" s="18">
        <v>1071</v>
      </c>
      <c r="B45" s="19">
        <v>1140</v>
      </c>
      <c r="C45" s="34">
        <v>1105</v>
      </c>
      <c r="D45" s="26">
        <v>0.9221246282071104</v>
      </c>
      <c r="E45" s="27">
        <v>0.4461538461538462</v>
      </c>
    </row>
    <row r="46" spans="1:5" s="14" customFormat="1" ht="20.25">
      <c r="A46" s="18">
        <v>1141</v>
      </c>
      <c r="B46" s="19">
        <v>1210</v>
      </c>
      <c r="C46" s="34">
        <v>1175</v>
      </c>
      <c r="D46" s="26">
        <v>0.9186418099052868</v>
      </c>
      <c r="E46" s="27">
        <v>0.4195744680851064</v>
      </c>
    </row>
    <row r="47" spans="1:5" s="14" customFormat="1" ht="20.25">
      <c r="A47" s="18">
        <v>1211</v>
      </c>
      <c r="B47" s="19">
        <v>1280</v>
      </c>
      <c r="C47" s="34">
        <v>1245</v>
      </c>
      <c r="D47" s="26">
        <v>0.9157173866023012</v>
      </c>
      <c r="E47" s="27">
        <v>0.39598393574297186</v>
      </c>
    </row>
    <row r="48" spans="1:5" s="14" customFormat="1" ht="20.25">
      <c r="A48" s="18">
        <v>1281</v>
      </c>
      <c r="B48" s="19">
        <v>1350</v>
      </c>
      <c r="C48" s="34">
        <v>1315</v>
      </c>
      <c r="D48" s="26">
        <v>0.9132618316712365</v>
      </c>
      <c r="E48" s="27">
        <v>0.3749049429657795</v>
      </c>
    </row>
    <row r="49" spans="1:5" s="14" customFormat="1" ht="20.25">
      <c r="A49" s="18">
        <v>1351</v>
      </c>
      <c r="B49" s="19">
        <v>1420</v>
      </c>
      <c r="C49" s="34">
        <v>1385</v>
      </c>
      <c r="D49" s="26">
        <v>0.911199972154073</v>
      </c>
      <c r="E49" s="27">
        <v>0.355956678700361</v>
      </c>
    </row>
    <row r="50" spans="1:5" s="14" customFormat="1" ht="20.25">
      <c r="A50" s="18">
        <v>1421</v>
      </c>
      <c r="B50" s="19">
        <v>1490</v>
      </c>
      <c r="C50" s="34">
        <v>1455</v>
      </c>
      <c r="D50" s="26">
        <v>0.9094686874596293</v>
      </c>
      <c r="E50" s="27">
        <v>0.33883161512027493</v>
      </c>
    </row>
    <row r="51" spans="1:5" s="14" customFormat="1" ht="20.25">
      <c r="A51" s="18">
        <v>1491</v>
      </c>
      <c r="B51" s="19">
        <v>1590</v>
      </c>
      <c r="C51" s="34">
        <v>1540</v>
      </c>
      <c r="D51" s="26">
        <v>0.9077351641765916</v>
      </c>
      <c r="E51" s="27">
        <v>0.32012987012987015</v>
      </c>
    </row>
    <row r="52" spans="1:5" s="14" customFormat="1" ht="20.25">
      <c r="A52" s="18">
        <v>1591</v>
      </c>
      <c r="B52" s="19">
        <v>1690</v>
      </c>
      <c r="C52" s="34">
        <v>1640</v>
      </c>
      <c r="D52" s="26">
        <v>0.9061150731361074</v>
      </c>
      <c r="E52" s="27">
        <v>0.30060975609756097</v>
      </c>
    </row>
    <row r="53" spans="1:5" s="14" customFormat="1" ht="20.25">
      <c r="A53" s="18">
        <v>1691</v>
      </c>
      <c r="B53" s="19">
        <v>1790</v>
      </c>
      <c r="C53" s="34">
        <v>1740</v>
      </c>
      <c r="D53" s="26">
        <v>0.9048528843917686</v>
      </c>
      <c r="E53" s="27">
        <v>0.2833333333333333</v>
      </c>
    </row>
    <row r="54" spans="1:5" s="14" customFormat="1" ht="20.25">
      <c r="A54" s="18">
        <v>1791</v>
      </c>
      <c r="B54" s="19">
        <v>1890</v>
      </c>
      <c r="C54" s="34">
        <v>1840</v>
      </c>
      <c r="D54" s="26">
        <v>0.9038695319834621</v>
      </c>
      <c r="E54" s="27">
        <v>0.26793478260869563</v>
      </c>
    </row>
    <row r="55" spans="1:5" s="14" customFormat="1" ht="20.25">
      <c r="A55" s="18">
        <v>1891</v>
      </c>
      <c r="B55" s="19">
        <v>1990</v>
      </c>
      <c r="C55" s="34">
        <v>1940</v>
      </c>
      <c r="D55" s="26">
        <v>0.9031034168019894</v>
      </c>
      <c r="E55" s="27">
        <v>0.25412371134020617</v>
      </c>
    </row>
    <row r="56" spans="1:5" s="14" customFormat="1" ht="20.25">
      <c r="A56" s="18">
        <v>1991</v>
      </c>
      <c r="B56" s="19">
        <v>2090</v>
      </c>
      <c r="C56" s="34">
        <v>2040</v>
      </c>
      <c r="D56" s="26">
        <v>0.9025065479009472</v>
      </c>
      <c r="E56" s="27">
        <v>0.24166666666666667</v>
      </c>
    </row>
    <row r="57" spans="1:5" s="14" customFormat="1" ht="20.25">
      <c r="A57" s="20">
        <v>2091</v>
      </c>
      <c r="B57" s="21">
        <v>2190</v>
      </c>
      <c r="C57" s="35">
        <v>2140</v>
      </c>
      <c r="D57" s="28">
        <v>0.9020415362504192</v>
      </c>
      <c r="E57" s="29">
        <v>0.23037383177570092</v>
      </c>
    </row>
    <row r="58" ht="18.75">
      <c r="C58" s="36"/>
    </row>
    <row r="59" ht="18.75">
      <c r="C59" s="36"/>
    </row>
    <row r="60" ht="18.75">
      <c r="C60" s="36"/>
    </row>
  </sheetData>
  <sheetProtection/>
  <mergeCells count="10">
    <mergeCell ref="A8:B8"/>
    <mergeCell ref="C8:C9"/>
    <mergeCell ref="D8:D9"/>
    <mergeCell ref="E8:E9"/>
    <mergeCell ref="A1:E1"/>
    <mergeCell ref="A6:E6"/>
    <mergeCell ref="A2:E2"/>
    <mergeCell ref="A5:E5"/>
    <mergeCell ref="A3:E3"/>
    <mergeCell ref="A4:E4"/>
  </mergeCells>
  <printOptions horizontalCentered="1"/>
  <pageMargins left="0.984251968503937" right="0.7874015748031497" top="0.4330708661417323" bottom="0.4330708661417323" header="0.35433070866141736" footer="0.2362204724409449"/>
  <pageSetup firstPageNumber="128" useFirstPageNumber="1" horizontalDpi="300" verticalDpi="300" orientation="portrait" paperSize="9" scale="60" r:id="rId1"/>
  <headerFooter alignWithMargins="0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www.PHILka.RU</cp:lastModifiedBy>
  <cp:lastPrinted>2009-04-13T12:06:30Z</cp:lastPrinted>
  <dcterms:created xsi:type="dcterms:W3CDTF">2005-08-10T07:52:13Z</dcterms:created>
  <dcterms:modified xsi:type="dcterms:W3CDTF">2009-04-24T15:43:58Z</dcterms:modified>
  <cp:category/>
  <cp:version/>
  <cp:contentType/>
  <cp:contentStatus/>
</cp:coreProperties>
</file>